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005240a6b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 d'emploi" sheetId="1" r:id="R91299a6ce92443fc"/>
    <x:sheet xmlns:r="http://schemas.openxmlformats.org/officeDocument/2006/relationships" name="Réservations" sheetId="2" r:id="Rf97be7ceb6c64797"/>
    <x:sheet xmlns:r="http://schemas.openxmlformats.org/officeDocument/2006/relationships" name="Ouverture" sheetId="3" r:id="R4f1d50b1051b4401"/>
    <x:sheet xmlns:r="http://schemas.openxmlformats.org/officeDocument/2006/relationships" name="Bilan annuel" sheetId="4" r:id="Rd16d1f95fb934658"/>
    <x:sheet xmlns:r="http://schemas.openxmlformats.org/officeDocument/2006/relationships" name="Calculs auto" sheetId="5" r:id="R56af9e565fe146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;[Red](#,##0);–"/>
    <x:numFmt numFmtId="202" formatCode="#,##0.00 &quot;€&quot;;[Red](#,##0.00 &quot;€&quot;);–"/>
    <x:numFmt numFmtId="203" formatCode="mmmm"/>
    <x:numFmt numFmtId="204" formatCode="0.0%;[Red](0.0%);–"/>
  </x:numFmts>
  <x:fonts count="20">
    <x:font>
      <x:sz val="11"/>
      <x:name val="Carlito"/>
    </x:font>
    <x:font>
      <x:b/>
      <x:sz val="17"/>
      <x:color rgb="FFFFFFFF"/>
      <x:name val="Carlito"/>
    </x:font>
    <x:font>
      <x:i/>
      <x:sz val="11"/>
      <x:color rgb="FF596E79"/>
      <x:name val="Carlito"/>
    </x:font>
    <x:font>
      <x:b/>
      <x:sz val="11"/>
      <x:color rgb="FFFFFFFF"/>
      <x:name val="Carlito"/>
    </x:font>
    <x:font>
      <x:b/>
      <x:sz val="10"/>
      <x:color rgb="FF153746"/>
      <x:name val="Carlito"/>
    </x:font>
    <x:font>
      <x:sz val="10"/>
      <x:color rgb="FF243A47"/>
      <x:name val="Carlito"/>
    </x:font>
    <x:font>
      <x:sz val="11"/>
      <x:color rgb="FF243A47"/>
      <x:name val="Carlito"/>
    </x:font>
    <x:font>
      <x:i/>
      <x:sz val="10"/>
      <x:color rgb="FF0B596A"/>
      <x:name val="Carlito"/>
    </x:font>
    <x:font>
      <x:b/>
      <x:sz val="16"/>
      <x:color rgb="FFFFFFFF"/>
      <x:name val="Carlito"/>
    </x:font>
    <x:font>
      <x:sz val="10"/>
      <x:color rgb="FF153746"/>
      <x:name val="Carlito"/>
    </x:font>
    <x:font>
      <x:i/>
      <x:sz val="10"/>
      <x:color rgb="FF596E79"/>
      <x:name val="Carlito"/>
    </x:font>
    <x:font>
      <x:b/>
      <x:sz val="10"/>
      <x:color rgb="FFFFFFFF"/>
      <x:name val="Carlito"/>
    </x:font>
    <x:font>
      <x:sz val="11"/>
      <x:color rgb="FF1457A6"/>
      <x:name val="Carlito"/>
    </x:font>
    <x:font>
      <x:sz val="11"/>
      <x:color rgb="FF153746"/>
      <x:name val="Carlito"/>
    </x:font>
    <x:font>
      <x:b/>
      <x:sz val="11"/>
      <x:name val="Carlito"/>
    </x:font>
    <x:font>
      <x:b/>
      <x:sz val="15"/>
      <x:color rgb="FF1457A6"/>
      <x:name val="Carlito"/>
    </x:font>
    <x:font>
      <x:b/>
      <x:sz val="11"/>
      <x:color rgb="FF1457A6"/>
      <x:name val="Carlito"/>
    </x:font>
    <x:font>
      <x:b/>
      <x:sz val="15"/>
      <x:color rgb="FFFFFFFF"/>
      <x:name val="Carlito"/>
    </x:font>
    <x:font>
      <x:b/>
      <x:sz val="20"/>
      <x:color rgb="FF153746"/>
      <x:name val="Carlito"/>
    </x:font>
    <x:font>
      <x:i/>
      <x:sz val="10"/>
      <x:color rgb="FF243A47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53746"/>
      </x:patternFill>
    </x:fill>
    <x:fill>
      <x:patternFill patternType="solid">
        <x:fgColor rgb="FF0B596A"/>
      </x:patternFill>
    </x:fill>
    <x:fill>
      <x:patternFill patternType="solid">
        <x:fgColor rgb="FFE8F4F4"/>
      </x:patternFill>
    </x:fill>
    <x:fill>
      <x:patternFill patternType="solid">
        <x:fgColor rgb="FFF4F8FA"/>
      </x:patternFill>
    </x:fill>
    <x:fill>
      <x:patternFill patternType="solid">
        <x:fgColor rgb="FFFFFFFF"/>
      </x:patternFill>
    </x:fill>
    <x:fill>
      <x:patternFill patternType="solid">
        <x:fgColor rgb="FFEAF4FF"/>
      </x:patternFill>
    </x:fill>
    <x:fill>
      <x:patternFill patternType="solid">
        <x:fgColor rgb="FFFEF0D2"/>
      </x:patternFill>
    </x:fill>
  </x:fills>
  <x:borders count="2">
    <x:border/>
    <x:border/>
  </x:borders>
  <x:cellStyleXfs count="1">
    <x:xf numFmtId="0" fontId="0" fillId="0" borderId="0"/>
  </x:cellStyleXfs>
  <x:cellXfs count="1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center" wrapText="1"/>
    </x:xf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7" borderId="0" xfId="0" applyNumberFormat="1" applyFont="1" applyFill="1" applyBorder="1"/>
    <x:xf numFmtId="202" fontId="0" fillId="4" borderId="0" xfId="0" applyNumberFormat="1" applyFont="1" applyFill="1" applyBorder="1"/>
    <x:xf numFmtId="202" fontId="0" fillId="7" borderId="1" xfId="0" applyNumberFormat="1" applyFont="1" applyFill="1" applyBorder="1"/>
    <x:xf numFmtId="202" fontId="0" fillId="4" borderId="1" xfId="0" applyNumberFormat="1" applyFont="1" applyFill="1" applyBorder="1"/>
    <x:xf numFmtId="0" fontId="12" fillId="7" borderId="0" xfId="0" applyNumberFormat="1" applyFont="1" applyFill="1" applyBorder="1"/>
    <x:xf numFmtId="200" fontId="12" fillId="7" borderId="0" xfId="0" applyNumberFormat="1" applyFont="1" applyFill="1" applyBorder="1"/>
    <x:xf numFmtId="0" fontId="12" fillId="7" borderId="1" xfId="0" applyNumberFormat="1" applyFont="1" applyFill="1" applyBorder="1"/>
    <x:xf numFmtId="200" fontId="12" fillId="7" borderId="1" xfId="0" applyNumberFormat="1" applyFont="1" applyFill="1" applyBorder="1"/>
    <x:xf numFmtId="202" fontId="12" fillId="7" borderId="0" xfId="0" applyNumberFormat="1" applyFont="1" applyFill="1" applyBorder="1"/>
    <x:xf numFmtId="202" fontId="12" fillId="7" borderId="1" xfId="0" applyNumberFormat="1" applyFont="1" applyFill="1" applyBorder="1"/>
    <x:xf numFmtId="202" fontId="13" fillId="4" borderId="0" xfId="0" applyNumberFormat="1" applyFont="1" applyFill="1" applyBorder="1"/>
    <x:xf numFmtId="0" fontId="13" fillId="4" borderId="0" xfId="0" applyNumberFormat="1" applyFont="1" applyFill="1" applyBorder="1"/>
    <x:xf numFmtId="202" fontId="13" fillId="4" borderId="1" xfId="0" applyNumberFormat="1" applyFont="1" applyFill="1" applyBorder="1"/>
    <x:xf numFmtId="0" fontId="13" fillId="4" borderId="1" xfId="0" applyNumberFormat="1" applyFont="1" applyFill="1" applyBorder="1"/>
    <x:xf numFmtId="0" fontId="14" fillId="0" borderId="0" xfId="0" applyNumberFormat="1" applyFont="1" applyFill="1" applyBorder="1"/>
    <x:xf numFmtId="0" fontId="14" fillId="0" borderId="1" xfId="0" applyNumberFormat="1" applyFont="1" applyFill="1" applyBorder="1"/>
    <x:xf numFmtId="0" fontId="15" fillId="7" borderId="0" xfId="0" applyNumberFormat="1" applyFont="1" applyFill="1" applyBorder="1"/>
    <x:xf numFmtId="0" fontId="15" fillId="7" borderId="0" xfId="0" applyNumberFormat="1" applyFont="1" applyFill="1" applyBorder="1" applyAlignment="1">
      <x:alignment horizontal="center"/>
    </x:xf>
    <x:xf numFmtId="0" fontId="15" fillId="7" borderId="1" xfId="0" applyNumberFormat="1" applyFont="1" applyFill="1" applyBorder="1"/>
    <x:xf numFmtId="0" fontId="1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1" fontId="0" fillId="7" borderId="0" xfId="0" applyNumberFormat="1" applyFont="1" applyFill="1" applyBorder="1"/>
    <x:xf numFmtId="201" fontId="16" fillId="7" borderId="0" xfId="0" applyNumberFormat="1" applyFont="1" applyFill="1" applyBorder="1"/>
    <x:xf numFmtId="201" fontId="16" fillId="7" borderId="0" xfId="0" applyNumberFormat="1" applyFont="1" applyFill="1" applyBorder="1" applyAlignment="1">
      <x:alignment horizontal="center"/>
    </x:xf>
    <x:xf numFmtId="201" fontId="0" fillId="7" borderId="1" xfId="0" applyNumberFormat="1" applyFont="1" applyFill="1" applyBorder="1"/>
    <x:xf numFmtId="201" fontId="16" fillId="7" borderId="1" xfId="0" applyNumberFormat="1" applyFont="1" applyFill="1" applyBorder="1"/>
    <x:xf numFmtId="201" fontId="16" fillId="7" borderId="1" xfId="0" applyNumberFormat="1" applyFont="1" applyFill="1" applyBorder="1" applyAlignment="1">
      <x:alignment horizontal="center"/>
    </x:xf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201" fontId="0" fillId="4" borderId="0" xfId="0" applyNumberFormat="1" applyFont="1" applyFill="1" applyBorder="1"/>
    <x:xf numFmtId="204" fontId="0" fillId="4" borderId="0" xfId="0" applyNumberFormat="1" applyFont="1" applyFill="1" applyBorder="1"/>
    <x:xf numFmtId="201" fontId="0" fillId="4" borderId="1" xfId="0" applyNumberFormat="1" applyFont="1" applyFill="1" applyBorder="1"/>
    <x:xf numFmtId="204" fontId="0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4" fontId="3" fillId="2" borderId="0" xfId="0" applyNumberFormat="1" applyFont="1" applyFill="1" applyBorder="1"/>
    <x:xf numFmtId="204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17" fillId="2" borderId="0" xfId="0" applyNumberFormat="1" applyFont="1" applyFill="1" applyBorder="1"/>
    <x:xf numFmtId="0" fontId="17" fillId="2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18" fillId="4" borderId="0" xfId="0" applyNumberFormat="1" applyFont="1" applyFill="1" applyBorder="1"/>
    <x:xf numFmtId="0" fontId="18" fillId="4" borderId="0" xfId="0" applyNumberFormat="1" applyFont="1" applyFill="1" applyBorder="1" applyAlignment="1">
      <x:alignment horizontal="center"/>
    </x:xf>
    <x:xf numFmtId="0" fontId="18" fillId="4" borderId="0" xfId="0" applyNumberFormat="1" applyFont="1" applyFill="1" applyBorder="1" applyAlignment="1">
      <x:alignment horizontal="center" vertical="center"/>
    </x:xf>
    <x:xf numFmtId="0" fontId="18" fillId="4" borderId="1" xfId="0" applyNumberFormat="1" applyFont="1" applyFill="1" applyBorder="1"/>
    <x:xf numFmtId="0" fontId="18" fillId="4" borderId="1" xfId="0" applyNumberFormat="1" applyFont="1" applyFill="1" applyBorder="1" applyAlignment="1">
      <x:alignment horizontal="center"/>
    </x:xf>
    <x:xf numFmtId="0" fontId="18" fillId="4" borderId="1" xfId="0" applyNumberFormat="1" applyFont="1" applyFill="1" applyBorder="1" applyAlignment="1">
      <x:alignment horizontal="center" vertical="center"/>
    </x:xf>
    <x:xf numFmtId="201" fontId="18" fillId="4" borderId="0" xfId="0" applyNumberFormat="1" applyFont="1" applyFill="1" applyBorder="1" applyAlignment="1">
      <x:alignment horizontal="center" vertical="center"/>
    </x:xf>
    <x:xf numFmtId="201" fontId="18" fillId="4" borderId="1" xfId="0" applyNumberFormat="1" applyFont="1" applyFill="1" applyBorder="1" applyAlignment="1">
      <x:alignment horizontal="center" vertical="center"/>
    </x:xf>
    <x:xf numFmtId="204" fontId="18" fillId="4" borderId="0" xfId="0" applyNumberFormat="1" applyFont="1" applyFill="1" applyBorder="1" applyAlignment="1">
      <x:alignment horizontal="center" vertical="center"/>
    </x:xf>
    <x:xf numFmtId="204" fontId="18" fillId="4" borderId="1" xfId="0" applyNumberFormat="1" applyFont="1" applyFill="1" applyBorder="1" applyAlignment="1">
      <x:alignment horizontal="center" vertical="center"/>
    </x:xf>
    <x:xf numFmtId="202" fontId="18" fillId="4" borderId="0" xfId="0" applyNumberFormat="1" applyFont="1" applyFill="1" applyBorder="1" applyAlignment="1">
      <x:alignment horizontal="center" vertical="center"/>
    </x:xf>
    <x:xf numFmtId="202" fontId="18" fillId="4" borderId="1" xfId="0" applyNumberFormat="1" applyFont="1" applyFill="1" applyBorder="1" applyAlignment="1">
      <x:alignment horizontal="center"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5" borderId="0" xfId="0" applyNumberFormat="1" applyFont="1" applyFill="1" applyBorder="1"/>
    <x:xf numFmtId="204" fontId="0" fillId="5" borderId="1" xfId="0" applyNumberFormat="1" applyFont="1" applyFill="1" applyBorder="1"/>
    <x:xf numFmtId="201" fontId="0" fillId="2" borderId="0" xfId="0" applyNumberFormat="1" applyFont="1" applyFill="1" applyBorder="1"/>
    <x:xf numFmtId="204" fontId="0" fillId="2" borderId="0" xfId="0" applyNumberFormat="1" applyFont="1" applyFill="1" applyBorder="1"/>
    <x:xf numFmtId="202" fontId="0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1" fontId="0" fillId="2" borderId="1" xfId="0" applyNumberFormat="1" applyFont="1" applyFill="1" applyBorder="1"/>
    <x:xf numFmtId="204" fontId="0" fillId="2" borderId="1" xfId="0" applyNumberFormat="1" applyFont="1" applyFill="1" applyBorder="1"/>
    <x:xf numFmtId="202" fontId="0" fillId="2" borderId="1" xfId="0" applyNumberFormat="1" applyFont="1" applyFill="1" applyBorder="1"/>
    <x:xf numFmtId="201" fontId="3" fillId="2" borderId="1" xfId="0" applyNumberFormat="1" applyFont="1" applyFill="1" applyBorder="1"/>
    <x:xf numFmtId="202" fontId="3" fillId="2" borderId="1" xfId="0" applyNumberFormat="1" applyFont="1" applyFill="1" applyBorder="1"/>
    <x:xf numFmtId="0" fontId="19" fillId="8" borderId="0" xfId="0" applyNumberFormat="1" applyFont="1" applyFill="1" applyBorder="1"/>
  </x:cellXfs>
  <x:cellStyles count="1">
    <x:cellStyle name="Normal" xfId="0"/>
  </x:cellStyles>
  <x:dxfs count="4">
    <x:dxf>
      <x:fill>
        <x:patternFill patternType="solid">
          <x:bgColor rgb="FFDAF1E4"/>
        </x:patternFill>
      </x:fill>
    </x:dxf>
    <x:dxf>
      <x:fill>
        <x:patternFill patternType="solid">
          <x:bgColor rgb="FFFBE6E4"/>
        </x:patternFill>
      </x:fill>
    </x:dxf>
    <x:dxf>
      <x:fill>
        <x:patternFill patternType="solid">
          <x:bgColor rgb="FFFBE6E4"/>
        </x:patternFill>
      </x:fill>
    </x:dxf>
    <x:dxf>
      <x:fill>
        <x:patternFill patternType="solid">
          <x:bgColor rgb="FFDAF1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e042b1e5649e8" /><Relationship Type="http://schemas.openxmlformats.org/officeDocument/2006/relationships/theme" Target="/xl/theme/theme1.xml" Id="Rc5ceb3f777c64e7b" /><Relationship Type="http://schemas.openxmlformats.org/officeDocument/2006/relationships/sharedStrings" Target="/xl/sharedStrings.xml" Id="Rcbc4b9dfa0e94973" /><Relationship Type="http://schemas.openxmlformats.org/officeDocument/2006/relationships/worksheet" Target="/xl/worksheets/sheet1.xml" Id="R91299a6ce92443fc" /><Relationship Type="http://schemas.openxmlformats.org/officeDocument/2006/relationships/worksheet" Target="/xl/worksheets/sheet2.xml" Id="Rf97be7ceb6c64797" /><Relationship Type="http://schemas.openxmlformats.org/officeDocument/2006/relationships/worksheet" Target="/xl/worksheets/sheet3.xml" Id="R4f1d50b1051b4401" /><Relationship Type="http://schemas.openxmlformats.org/officeDocument/2006/relationships/worksheet" Target="/xl/worksheets/sheet4.xml" Id="Rd16d1f95fb934658" /><Relationship Type="http://schemas.openxmlformats.org/officeDocument/2006/relationships/worksheet" Target="/xl/worksheets/sheet5.xml" Id="R56af9e565fe1463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6666b2a6824506" /><Relationship Type="http://schemas.openxmlformats.org/officeDocument/2006/relationships/chart" Target="/xl/drawings/charts/chart2.xml" Id="Rbb670072fbb44a4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Nuits ouvertes</c:v>
          </c:tx>
          <c:cat>
            <c:strRef>
              <c:f>'Bilan annuel'!$A$14:$A$25</c:f>
              <c:strCache>
                <c:ptCount val="0"/>
              </c:strCache>
            </c:strRef>
          </c:cat>
          <c:val>
            <c:numRef>
              <c:f>'Bilan annuel'!$B$14:$B$25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Nuits réservées</c:v>
          </c:tx>
          <c:cat>
            <c:strRef>
              <c:f>'Bilan annuel'!$A$14:$A$25</c:f>
              <c:strCache>
                <c:ptCount val="0"/>
              </c:strCache>
            </c:strRef>
          </c:cat>
          <c:val>
            <c:numRef>
              <c:f>'Bilan annuel'!$C$14:$C$25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Chiffre d'affaires</c:v>
          </c:tx>
          <c:cat>
            <c:strRef>
              <c:f>'Bilan annuel'!$I$14:$I$25</c:f>
              <c:strCache>
                <c:ptCount val="0"/>
              </c:strCache>
            </c:strRef>
          </c:cat>
          <c:val>
            <c:numRef>
              <c:f>'Bilan annuel'!$L$14:$L$25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Solde après frais</c:v>
          </c:tx>
          <c:cat>
            <c:strRef>
              <c:f>'Bilan annuel'!$I$14:$I$25</c:f>
              <c:strCache>
                <c:ptCount val="0"/>
              </c:strCache>
            </c:strRef>
          </c:cat>
          <c:val>
            <c:numRef>
              <c:f>'Bilan annuel'!$Q$14:$Q$25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41</xdr:row>
      <xdr:rowOff>0</xdr:rowOff>
    </xdr:from>
    <xdr:to>
      <xdr:col>8</xdr:col>
      <xdr:colOff>0</xdr:colOff>
      <xdr:row>58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6666b2a6824506"/>
        </a:graphicData>
      </a:graphic>
    </xdr:graphicFrame>
    <xdr:clientData/>
  </xdr:twoCellAnchor>
  <xdr:twoCellAnchor>
    <xdr:from>
      <xdr:col>8</xdr:col>
      <xdr:colOff>0</xdr:colOff>
      <xdr:row>41</xdr:row>
      <xdr:rowOff>0</xdr:rowOff>
    </xdr:from>
    <xdr:to>
      <xdr:col>17</xdr:col>
      <xdr:colOff>0</xdr:colOff>
      <xdr:row>58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b670072fbb44a4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ff6e930074dc4bf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25" hidden="0" customWidth="1"/>
    <x:col min="3" max="3" width="23" hidden="0" customWidth="1"/>
    <x:col min="4" max="4" width="24" hidden="0" customWidth="1"/>
    <x:col min="5" max="5" width="24" hidden="0" customWidth="1"/>
    <x:col min="6" max="6" width="26" hidden="0" customWidth="1"/>
    <x:col min="7" max="7" width="5" hidden="0" customWidth="1"/>
  </x:cols>
  <x:sheetData>
    <x:row r="2" ht="30" customHeight="1">
      <x:c r="B2" s="4" t="str">
        <x:v>TABLEAU DE BORD • LOCATION SAISONNIÈRE</x:v>
      </x:c>
      <x:c r="C2" s="4"/>
      <x:c r="D2" s="4"/>
      <x:c r="E2" s="4"/>
      <x:c r="F2" s="4"/>
    </x:row>
    <x:row r="3" ht="30" customHeight="1">
      <x:c r="B3" s="4"/>
      <x:c r="C3" s="4"/>
      <x:c r="D3" s="4"/>
      <x:c r="E3" s="4"/>
      <x:c r="F3" s="4"/>
    </x:row>
    <x:row r="4" ht="26" customHeight="1">
      <x:c r="B4" s="8" t="str">
        <x:v>Un logement • Une année • Airbnb, Booking, Abritel et réservations directes</x:v>
      </x:c>
      <x:c r="C4" s="8"/>
      <x:c r="D4" s="8"/>
      <x:c r="E4" s="8"/>
      <x:c r="F4" s="8"/>
    </x:row>
    <x:row r="6" ht="30" customHeight="1">
      <x:c r="B6" s="12" t="str">
        <x:v>COMMENT UTILISER CE MODÈLE</x:v>
      </x:c>
      <x:c r="C6" s="12"/>
      <x:c r="D6" s="12"/>
      <x:c r="E6" s="12"/>
      <x:c r="F6" s="12"/>
    </x:row>
    <x:row r="8" ht="45" customHeight="1">
      <x:c r="B8" s="19" t="str">
        <x:v>01  Choisir l'année</x:v>
      </x:c>
      <x:c r="C8" s="19"/>
      <x:c r="D8" s="27" t="str">
        <x:v>Dans « Ouverture », indiquez l'année analysée et le nom du logement.</x:v>
      </x:c>
      <x:c r="E8" s="27"/>
      <x:c r="F8" s="27"/>
    </x:row>
    <x:row r="10" ht="45" customHeight="1">
      <x:c r="B10" s="19" t="str">
        <x:v>02  Renseigner les nuits ouvertes</x:v>
      </x:c>
      <x:c r="C10" s="19"/>
      <x:c r="D10" s="27" t="str">
        <x:v>Pour chaque mois, indiquez toutes les nuits proposées à la location, y compris celles déjà réservées.</x:v>
      </x:c>
      <x:c r="E10" s="27"/>
      <x:c r="F10" s="27"/>
    </x:row>
    <x:row r="12" ht="45" customHeight="1">
      <x:c r="B12" s="19" t="str">
        <x:v>03  Saisir chaque réservation</x:v>
      </x:c>
      <x:c r="C12" s="19"/>
      <x:c r="D12" s="27" t="str">
        <x:v>Une ligne par séjour dans « Réservations » : dates, canal, montants et dépenses. Les nuits sont calculées.</x:v>
      </x:c>
      <x:c r="E12" s="27"/>
      <x:c r="F12" s="27"/>
    </x:row>
    <x:row r="14" ht="45" customHeight="1">
      <x:c r="B14" s="19" t="str">
        <x:v>04  Consulter les résultats</x:v>
      </x:c>
      <x:c r="C14" s="19"/>
      <x:c r="D14" s="27" t="str">
        <x:v>« Bilan annuel » calcule automatiquement occupation, prix moyen, revenus et résultats par canal.</x:v>
      </x:c>
      <x:c r="E14" s="27"/>
      <x:c r="F14" s="27"/>
    </x:row>
    <x:row r="16" ht="45" customHeight="1">
      <x:c r="B16" s="19" t="str">
        <x:v>05  Mettre à jour les statuts</x:v>
      </x:c>
      <x:c r="C16" s="19"/>
      <x:c r="D16" s="27" t="str">
        <x:v>Passez les séjours réalisés à « Terminée » ; les « Annulée » sont exclues des statistiques.</x:v>
      </x:c>
      <x:c r="E16" s="27"/>
      <x:c r="F16" s="27"/>
    </x:row>
    <x:row r="19" ht="30" customHeight="1">
      <x:c r="B19" s="12" t="str">
        <x:v>QUE FAUT-IL SAISIR EXACTEMENT ?</x:v>
      </x:c>
      <x:c r="C19" s="12"/>
      <x:c r="D19" s="12"/>
      <x:c r="E19" s="12"/>
      <x:c r="F19" s="12"/>
    </x:row>
    <x:row r="21" ht="44" customHeight="1">
      <x:c r="B21" s="34" t="str">
        <x:v>Nuits ouvertes</x:v>
      </x:c>
      <x:c r="C21" s="34"/>
      <x:c r="D21" s="27" t="str">
        <x:v>Les nuits que vous avez décidé de commercialiser : nuits louées + nuits restantes en vente. Ne retirez PAS les nuits déjà réservées.</x:v>
      </x:c>
      <x:c r="E21" s="27"/>
      <x:c r="F21" s="27"/>
    </x:row>
    <x:row r="23" ht="44" customHeight="1">
      <x:c r="B23" s="34" t="str">
        <x:v>Hébergement</x:v>
      </x:c>
      <x:c r="C23" s="34"/>
      <x:c r="D23" s="41" t="str">
        <x:v>Recettes des nuitées avant frais hôte, hors taxe de séjour et hors frais payés directement à la plateforme par le voyageur.</x:v>
      </x:c>
      <x:c r="E23" s="41"/>
      <x:c r="F23" s="41"/>
    </x:row>
    <x:row r="25" ht="44" customHeight="1">
      <x:c r="B25" s="34" t="str">
        <x:v>Extras facturés</x:v>
      </x:c>
      <x:c r="C25" s="34"/>
      <x:c r="D25" s="27" t="str">
        <x:v>Ménage, linge ou autres prestations facturés au voyageur ET encaissés par le propriétaire (sinon : 0).</x:v>
      </x:c>
      <x:c r="E25" s="27"/>
      <x:c r="F25" s="27"/>
    </x:row>
    <x:row r="27" ht="44" customHeight="1">
      <x:c r="B27" s="34" t="str">
        <x:v>Dépenses</x:v>
      </x:c>
      <x:c r="C27" s="34"/>
      <x:c r="D27" s="41" t="str">
        <x:v>Saisissez les frais réellement supportés par le propriétaire, en montants positifs, sans déduire deux fois les mêmes frais.</x:v>
      </x:c>
      <x:c r="E27" s="41"/>
      <x:c r="F27" s="41"/>
    </x:row>
    <x:row r="29" ht="44" customHeight="1">
      <x:c r="B29" s="34" t="str">
        <x:v>Solde après frais</x:v>
      </x:c>
      <x:c r="C29" s="34"/>
      <x:c r="D29" s="27" t="str">
        <x:v>Hébergement + extras – plateforme – gestion – ménage/linge – autres frais directs. Ce n'est PAS un bénéfice fiscal ni un rendement immobilier.</x:v>
      </x:c>
      <x:c r="E29" s="27"/>
      <x:c r="F29" s="27"/>
    </x:row>
    <x:row r="31" ht="44" customHeight="1">
      <x:c r="B31" s="34" t="str">
        <x:v>Séjour sur deux mois</x:v>
      </x:c>
      <x:c r="C31" s="34"/>
      <x:c r="D31" s="41" t="str">
        <x:v>Les nuitées, les recettes et les frais sont répartis entre les mois proportionnellement aux nuits. Le séjour est compté dans le mois d'arrivée.</x:v>
      </x:c>
      <x:c r="E31" s="41"/>
      <x:c r="F31" s="41"/>
    </x:row>
    <x:row r="34" ht="30" customHeight="1">
      <x:c r="B34" s="12" t="str">
        <x:v>EXEMPLE DE SAISIE</x:v>
      </x:c>
      <x:c r="C34" s="12"/>
      <x:c r="D34" s="12"/>
      <x:c r="E34" s="12"/>
      <x:c r="F34" s="12"/>
    </x:row>
    <x:row r="36" ht="26" customHeight="1">
      <x:c r="B36" s="49" t="str">
        <x:v>Séjour Airbnb du 12 au 19 juillet : hébergement 1 400 €, ménage refacturé 80 €, frais plateforme 217 €, gestion 240 €, coût ménage/linge 80 €. Solde après frais directs : 943 €.</x:v>
      </x:c>
      <x:c r="C36" s="49"/>
      <x:c r="D36" s="49"/>
      <x:c r="E36" s="49"/>
      <x:c r="F36" s="49"/>
    </x:row>
    <x:row r="37" ht="26" customHeight="1">
      <x:c r="B37" s="49"/>
      <x:c r="C37" s="49"/>
      <x:c r="D37" s="49"/>
      <x:c r="E37" s="49"/>
      <x:c r="F37" s="49"/>
    </x:row>
    <x:row r="39" ht="30" customHeight="1">
      <x:c r="B39" s="12" t="str">
        <x:v>POINTS DE VIGILANCE</x:v>
      </x:c>
      <x:c r="C39" s="12"/>
      <x:c r="D39" s="12"/>
      <x:c r="E39" s="12"/>
      <x:c r="F39" s="12"/>
    </x:row>
    <x:row r="41" ht="27" customHeight="1">
      <x:c r="B41" s="55" t="str">
        <x:v>• Modèle conçu pour UN SEUL logement et UNE année à la fois. Dupliquez le fichier pour d'autres logements.</x:v>
      </x:c>
      <x:c r="C41" s="55"/>
      <x:c r="D41" s="55"/>
      <x:c r="E41" s="55"/>
      <x:c r="F41" s="55"/>
    </x:row>
    <x:row r="42" ht="27" customHeight="1">
      <x:c r="B42" s="55" t="str">
        <x:v>• Les réservations confirmées futures sont incluses : le bilan peut être prévisionnel.</x:v>
      </x:c>
      <x:c r="C42" s="55"/>
      <x:c r="D42" s="55"/>
      <x:c r="E42" s="55"/>
      <x:c r="F42" s="55"/>
    </x:row>
    <x:row r="43" ht="27" customHeight="1">
      <x:c r="B43" s="55" t="str">
        <x:v>• Les réservations annulées sont exclues ; les éventuels frais d'annulation encaissés ne sont pas modélisés.</x:v>
      </x:c>
      <x:c r="C43" s="55"/>
      <x:c r="D43" s="55"/>
      <x:c r="E43" s="55"/>
      <x:c r="F43" s="55"/>
    </x:row>
    <x:row r="44" ht="27" customHeight="1">
      <x:c r="B44" s="55" t="str">
        <x:v>• Les charges fixes (taxe foncière, assurance, crédit, entretien annuel, impôts) ne sont pas incluses.</x:v>
      </x:c>
      <x:c r="C44" s="55"/>
      <x:c r="D44" s="55"/>
      <x:c r="E44" s="55"/>
      <x:c r="F44" s="55"/>
    </x:row>
    <x:row r="45" ht="27" customHeight="1">
      <x:c r="B45" s="55" t="str">
        <x:v>• Les cases BLEUES sont à remplir. Les cases GRIS/VERT d'analyse et de calcul ne doivent pas être écrasées.</x:v>
      </x:c>
      <x:c r="C45" s="55"/>
      <x:c r="D45" s="55"/>
      <x:c r="E45" s="55"/>
      <x:c r="F45" s="55"/>
    </x:row>
    <x:row r="46" ht="27" customHeight="1">
      <x:c r="B46" s="55" t="str">
        <x:v>• Saisissez les tarifs et les frais réellement imputés à votre compte, pas un pourcentage théorique.</x:v>
      </x:c>
      <x:c r="C46" s="55"/>
      <x:c r="D46" s="55"/>
      <x:c r="E46" s="55"/>
      <x:c r="F46" s="55"/>
    </x:row>
    <x:row r="47" ht="27" customHeight="1">
      <x:c r="B47" s="55" t="str">
        <x:v>• Les nuits ouvertes sont obligatoires pour calculer occupation et revenu par nuit disponible.</x:v>
      </x:c>
      <x:c r="C47" s="55"/>
      <x:c r="D47" s="55"/>
      <x:c r="E47" s="55"/>
      <x:c r="F47" s="55"/>
    </x:row>
    <x:row r="49" ht="26" customHeight="1">
      <x:c r="B49" s="58" t="str">
        <x:v>CLM Conciergerie • clm-conciergerie.fr • Modèle pédagogique offert aux propriétaires</x:v>
      </x:c>
      <x:c r="C49" s="58"/>
      <x:c r="D49" s="58"/>
      <x:c r="E49" s="58"/>
      <x:c r="F49" s="58"/>
    </x:row>
  </x:sheetData>
  <x:mergeCells>
    <x:mergeCell ref="B2:F3"/>
    <x:mergeCell ref="B4:F4"/>
    <x:mergeCell ref="B6:F6"/>
    <x:mergeCell ref="B8:C8"/>
    <x:mergeCell ref="D8:F8"/>
    <x:mergeCell ref="B10:C10"/>
    <x:mergeCell ref="D10:F10"/>
    <x:mergeCell ref="B12:C12"/>
    <x:mergeCell ref="D12:F12"/>
    <x:mergeCell ref="B14:C14"/>
    <x:mergeCell ref="D14:F14"/>
    <x:mergeCell ref="B16:C16"/>
    <x:mergeCell ref="D16:F16"/>
    <x:mergeCell ref="B19:F19"/>
    <x:mergeCell ref="B21:C21"/>
    <x:mergeCell ref="D21:F21"/>
    <x:mergeCell ref="B23:C23"/>
    <x:mergeCell ref="D23:F23"/>
    <x:mergeCell ref="B25:C25"/>
    <x:mergeCell ref="D25:F25"/>
    <x:mergeCell ref="B27:C27"/>
    <x:mergeCell ref="D27:F27"/>
    <x:mergeCell ref="B29:C29"/>
    <x:mergeCell ref="D29:F29"/>
    <x:mergeCell ref="B31:C31"/>
    <x:mergeCell ref="D31:F31"/>
    <x:mergeCell ref="B34:F34"/>
    <x:mergeCell ref="B36:F37"/>
    <x:mergeCell ref="B39:F39"/>
    <x:mergeCell ref="B41:F41"/>
    <x:mergeCell ref="B42:F42"/>
    <x:mergeCell ref="B43:F43"/>
    <x:mergeCell ref="B44:F44"/>
    <x:mergeCell ref="B45:F45"/>
    <x:mergeCell ref="B46:F46"/>
    <x:mergeCell ref="B47:F47"/>
    <x:mergeCell ref="B49:F4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6" hidden="0" customWidth="1"/>
    <x:col min="5" max="5" width="15" hidden="0" customWidth="1"/>
    <x:col min="6" max="6" width="13" hidden="0" customWidth="1"/>
    <x:col min="7" max="7" width="17" hidden="0" customWidth="1"/>
    <x:col min="8" max="8" width="18" hidden="0" customWidth="1"/>
    <x:col min="9" max="9" width="18" hidden="0" customWidth="1"/>
    <x:col min="10" max="10" width="17" hidden="0" customWidth="1"/>
    <x:col min="11" max="11" width="19" hidden="0" customWidth="1"/>
    <x:col min="12" max="12" width="17" hidden="0" customWidth="1"/>
    <x:col min="13" max="13" width="19" hidden="0" customWidth="1"/>
    <x:col min="14" max="14" width="22" hidden="0" customWidth="1"/>
  </x:cols>
  <x:sheetData>
    <x:row r="1" ht="24" customHeight="1">
      <x:c r="A1" s="61" t="str">
        <x:v>RÉSERVATIONS  |  SAISIE DES SÉJOURS</x:v>
      </x:c>
      <x:c r="B1" s="61"/>
      <x:c r="C1" s="61"/>
      <x:c r="D1" s="61"/>
      <x:c r="E1" s="61"/>
      <x:c r="F1" s="61"/>
      <x:c r="G1" s="61"/>
      <x:c r="H1" s="61"/>
      <x:c r="I1" s="61"/>
      <x:c r="J1" s="61"/>
      <x:c r="K1" s="61"/>
      <x:c r="L1" s="61"/>
      <x:c r="M1" s="61"/>
      <x:c r="N1" s="61"/>
    </x:row>
    <x:row r="2" ht="24" customHeight="1">
      <x:c r="A2" s="61"/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</x:row>
    <x:row r="3" ht="25" customHeight="1">
      <x:c r="A3" s="64" t="str">
        <x:v>1 ligne = 1 réservation. Remplissez les cellules bleues ; les autres calculent automatiquement.</x:v>
      </x:c>
      <x:c r="B3" s="64"/>
      <x:c r="C3" s="64"/>
      <x:c r="D3" s="64"/>
      <x:c r="E3" s="64"/>
      <x:c r="F3" s="64"/>
      <x:c r="G3" s="64"/>
      <x:c r="H3" s="64"/>
      <x:c r="I3" s="64"/>
      <x:c r="J3" s="64"/>
      <x:c r="K3" s="64"/>
      <x:c r="L3" s="64"/>
      <x:c r="M3" s="64"/>
      <x:c r="N3" s="64"/>
    </x:row>
    <x:row r="5" ht="23" customHeight="1">
      <x:c r="A5" s="66" t="str">
        <x:v>Montants en euros POSITIFS. Les frais payés directement par le voyageur à une plateforme ne sont pas des recettes du propriétaire.</x:v>
      </x:c>
      <x:c r="B5" s="66"/>
      <x:c r="C5" s="66"/>
      <x:c r="D5" s="66"/>
      <x:c r="E5" s="66"/>
      <x:c r="F5" s="66"/>
      <x:c r="G5" s="66"/>
      <x:c r="H5" s="66"/>
      <x:c r="I5" s="66"/>
      <x:c r="J5" s="66"/>
      <x:c r="K5" s="66"/>
      <x:c r="L5" s="66"/>
      <x:c r="M5" s="66"/>
      <x:c r="N5" s="66"/>
    </x:row>
    <x:row r="7" ht="37" customHeight="1">
      <x:c r="A7" s="70" t="str">
        <x:v>Référence</x:v>
      </x:c>
      <x:c r="B7" s="70" t="str">
        <x:v>Arrivée</x:v>
      </x:c>
      <x:c r="C7" s="70" t="str">
        <x:v>Départ</x:v>
      </x:c>
      <x:c r="D7" s="70" t="str">
        <x:v>Statut</x:v>
      </x:c>
      <x:c r="E7" s="70" t="str">
        <x:v>Canal</x:v>
      </x:c>
      <x:c r="F7" s="70" t="str">
        <x:v>Nuitées
(auto)</x:v>
      </x:c>
      <x:c r="G7" s="70" t="str">
        <x:v>Hébergement
(€)</x:v>
      </x:c>
      <x:c r="H7" s="70" t="str">
        <x:v>Extras facturés
(€)</x:v>
      </x:c>
      <x:c r="I7" s="70" t="str">
        <x:v>Frais plateforme
(€)</x:v>
      </x:c>
      <x:c r="J7" s="70" t="str">
        <x:v>Frais gestion
(€)</x:v>
      </x:c>
      <x:c r="K7" s="70" t="str">
        <x:v>Ménage / linge
à charge (€)</x:v>
      </x:c>
      <x:c r="L7" s="70" t="str">
        <x:v>Autres frais
directs (€)</x:v>
      </x:c>
      <x:c r="M7" s="70" t="str">
        <x:v>Solde après frais
(auto)</x:v>
      </x:c>
      <x:c r="N7" s="70" t="str">
        <x:v>Contrôle
(auto)</x:v>
      </x:c>
    </x:row>
    <x:row r="8" ht="21" customHeight="1">
      <x:c r="A8" s="82"/>
      <x:c r="B8" s="83"/>
      <x:c r="C8" s="83"/>
      <x:c r="D8" s="82"/>
      <x:c r="E8" s="82"/>
      <x:c r="F8" s="76" t="str">
        <x:f>IF(OR(B8="",C8="",C8&lt;=B8),"",C8-B8)</x:f>
      </x:c>
      <x:c r="G8" s="86"/>
      <x:c r="H8" s="86"/>
      <x:c r="I8" s="86"/>
      <x:c r="J8" s="86"/>
      <x:c r="K8" s="86"/>
      <x:c r="L8" s="86"/>
      <x:c r="M8" s="88" t="str">
        <x:f>IF(N8="OK",G8+H8-I8-J8-K8-L8,"")</x:f>
      </x:c>
      <x:c r="N8" s="89" t="str">
        <x:f>IF(COUNTA(A8:E8,G8:L8)=0,"",IF(OR(B8="",C8=""),"Dates manquantes",IF(C8&lt;=B8,"Dates invalides",IF(D8="","Statut manquant",IF(D8="Annulée","Annulée (exclue)",IF(E8="","Canal manquant",IF(G8="","Montant manquant","OK")))))))</x:f>
      </x:c>
    </x:row>
    <x:row r="9" ht="21" customHeight="1">
      <x:c r="A9" s="82"/>
      <x:c r="B9" s="83"/>
      <x:c r="C9" s="83"/>
      <x:c r="D9" s="82"/>
      <x:c r="E9" s="82"/>
      <x:c r="F9" s="76" t="str">
        <x:f>IF(OR(B9="",C9="",C9&lt;=B9),"",C9-B9)</x:f>
      </x:c>
      <x:c r="G9" s="86"/>
      <x:c r="H9" s="86"/>
      <x:c r="I9" s="86"/>
      <x:c r="J9" s="86"/>
      <x:c r="K9" s="86"/>
      <x:c r="L9" s="86"/>
      <x:c r="M9" s="88" t="str">
        <x:f>IF(N9="OK",G9+H9-I9-J9-K9-L9,"")</x:f>
      </x:c>
      <x:c r="N9" s="89" t="str">
        <x:f>IF(COUNTA(A9:E9,G9:L9)=0,"",IF(OR(B9="",C9=""),"Dates manquantes",IF(C9&lt;=B9,"Dates invalides",IF(D9="","Statut manquant",IF(D9="Annulée","Annulée (exclue)",IF(E9="","Canal manquant",IF(G9="","Montant manquant","OK")))))))</x:f>
      </x:c>
    </x:row>
    <x:row r="10" ht="21" customHeight="1">
      <x:c r="A10" s="82"/>
      <x:c r="B10" s="83"/>
      <x:c r="C10" s="83"/>
      <x:c r="D10" s="82"/>
      <x:c r="E10" s="82"/>
      <x:c r="F10" s="76" t="str">
        <x:f>IF(OR(B10="",C10="",C10&lt;=B10),"",C10-B10)</x:f>
      </x:c>
      <x:c r="G10" s="86"/>
      <x:c r="H10" s="86"/>
      <x:c r="I10" s="86"/>
      <x:c r="J10" s="86"/>
      <x:c r="K10" s="86"/>
      <x:c r="L10" s="86"/>
      <x:c r="M10" s="88" t="str">
        <x:f>IF(N10="OK",G10+H10-I10-J10-K10-L10,"")</x:f>
      </x:c>
      <x:c r="N10" s="89" t="str">
        <x:f>IF(COUNTA(A10:E10,G10:L10)=0,"",IF(OR(B10="",C10=""),"Dates manquantes",IF(C10&lt;=B10,"Dates invalides",IF(D10="","Statut manquant",IF(D10="Annulée","Annulée (exclue)",IF(E10="","Canal manquant",IF(G10="","Montant manquant","OK")))))))</x:f>
      </x:c>
    </x:row>
    <x:row r="11" ht="21" customHeight="1">
      <x:c r="A11" s="82"/>
      <x:c r="B11" s="83"/>
      <x:c r="C11" s="83"/>
      <x:c r="D11" s="82"/>
      <x:c r="E11" s="82"/>
      <x:c r="F11" s="76" t="str">
        <x:f>IF(OR(B11="",C11="",C11&lt;=B11),"",C11-B11)</x:f>
      </x:c>
      <x:c r="G11" s="86"/>
      <x:c r="H11" s="86"/>
      <x:c r="I11" s="86"/>
      <x:c r="J11" s="86"/>
      <x:c r="K11" s="86"/>
      <x:c r="L11" s="86"/>
      <x:c r="M11" s="88" t="str">
        <x:f>IF(N11="OK",G11+H11-I11-J11-K11-L11,"")</x:f>
      </x:c>
      <x:c r="N11" s="89" t="str">
        <x:f>IF(COUNTA(A11:E11,G11:L11)=0,"",IF(OR(B11="",C11=""),"Dates manquantes",IF(C11&lt;=B11,"Dates invalides",IF(D11="","Statut manquant",IF(D11="Annulée","Annulée (exclue)",IF(E11="","Canal manquant",IF(G11="","Montant manquant","OK")))))))</x:f>
      </x:c>
    </x:row>
    <x:row r="12" ht="21" customHeight="1">
      <x:c r="A12" s="82"/>
      <x:c r="B12" s="83"/>
      <x:c r="C12" s="83"/>
      <x:c r="D12" s="82"/>
      <x:c r="E12" s="82"/>
      <x:c r="F12" s="76" t="str">
        <x:f>IF(OR(B12="",C12="",C12&lt;=B12),"",C12-B12)</x:f>
      </x:c>
      <x:c r="G12" s="86"/>
      <x:c r="H12" s="86"/>
      <x:c r="I12" s="86"/>
      <x:c r="J12" s="86"/>
      <x:c r="K12" s="86"/>
      <x:c r="L12" s="86"/>
      <x:c r="M12" s="88" t="str">
        <x:f>IF(N12="OK",G12+H12-I12-J12-K12-L12,"")</x:f>
      </x:c>
      <x:c r="N12" s="89" t="str">
        <x:f>IF(COUNTA(A12:E12,G12:L12)=0,"",IF(OR(B12="",C12=""),"Dates manquantes",IF(C12&lt;=B12,"Dates invalides",IF(D12="","Statut manquant",IF(D12="Annulée","Annulée (exclue)",IF(E12="","Canal manquant",IF(G12="","Montant manquant","OK")))))))</x:f>
      </x:c>
    </x:row>
    <x:row r="13" ht="21" customHeight="1">
      <x:c r="A13" s="82"/>
      <x:c r="B13" s="83"/>
      <x:c r="C13" s="83"/>
      <x:c r="D13" s="82"/>
      <x:c r="E13" s="82"/>
      <x:c r="F13" s="76" t="str">
        <x:f>IF(OR(B13="",C13="",C13&lt;=B13),"",C13-B13)</x:f>
      </x:c>
      <x:c r="G13" s="86"/>
      <x:c r="H13" s="86"/>
      <x:c r="I13" s="86"/>
      <x:c r="J13" s="86"/>
      <x:c r="K13" s="86"/>
      <x:c r="L13" s="86"/>
      <x:c r="M13" s="88" t="str">
        <x:f>IF(N13="OK",G13+H13-I13-J13-K13-L13,"")</x:f>
      </x:c>
      <x:c r="N13" s="89" t="str">
        <x:f>IF(COUNTA(A13:E13,G13:L13)=0,"",IF(OR(B13="",C13=""),"Dates manquantes",IF(C13&lt;=B13,"Dates invalides",IF(D13="","Statut manquant",IF(D13="Annulée","Annulée (exclue)",IF(E13="","Canal manquant",IF(G13="","Montant manquant","OK")))))))</x:f>
      </x:c>
    </x:row>
    <x:row r="14" ht="21" customHeight="1">
      <x:c r="A14" s="82"/>
      <x:c r="B14" s="83"/>
      <x:c r="C14" s="83"/>
      <x:c r="D14" s="82"/>
      <x:c r="E14" s="82"/>
      <x:c r="F14" s="76" t="str">
        <x:f>IF(OR(B14="",C14="",C14&lt;=B14),"",C14-B14)</x:f>
      </x:c>
      <x:c r="G14" s="86"/>
      <x:c r="H14" s="86"/>
      <x:c r="I14" s="86"/>
      <x:c r="J14" s="86"/>
      <x:c r="K14" s="86"/>
      <x:c r="L14" s="86"/>
      <x:c r="M14" s="88" t="str">
        <x:f>IF(N14="OK",G14+H14-I14-J14-K14-L14,"")</x:f>
      </x:c>
      <x:c r="N14" s="89" t="str">
        <x:f>IF(COUNTA(A14:E14,G14:L14)=0,"",IF(OR(B14="",C14=""),"Dates manquantes",IF(C14&lt;=B14,"Dates invalides",IF(D14="","Statut manquant",IF(D14="Annulée","Annulée (exclue)",IF(E14="","Canal manquant",IF(G14="","Montant manquant","OK")))))))</x:f>
      </x:c>
    </x:row>
    <x:row r="15" ht="21" customHeight="1">
      <x:c r="A15" s="82"/>
      <x:c r="B15" s="83"/>
      <x:c r="C15" s="83"/>
      <x:c r="D15" s="82"/>
      <x:c r="E15" s="82"/>
      <x:c r="F15" s="76" t="str">
        <x:f>IF(OR(B15="",C15="",C15&lt;=B15),"",C15-B15)</x:f>
      </x:c>
      <x:c r="G15" s="86"/>
      <x:c r="H15" s="86"/>
      <x:c r="I15" s="86"/>
      <x:c r="J15" s="86"/>
      <x:c r="K15" s="86"/>
      <x:c r="L15" s="86"/>
      <x:c r="M15" s="88" t="str">
        <x:f>IF(N15="OK",G15+H15-I15-J15-K15-L15,"")</x:f>
      </x:c>
      <x:c r="N15" s="89" t="str">
        <x:f>IF(COUNTA(A15:E15,G15:L15)=0,"",IF(OR(B15="",C15=""),"Dates manquantes",IF(C15&lt;=B15,"Dates invalides",IF(D15="","Statut manquant",IF(D15="Annulée","Annulée (exclue)",IF(E15="","Canal manquant",IF(G15="","Montant manquant","OK")))))))</x:f>
      </x:c>
    </x:row>
    <x:row r="16" ht="21" customHeight="1">
      <x:c r="A16" s="82"/>
      <x:c r="B16" s="83"/>
      <x:c r="C16" s="83"/>
      <x:c r="D16" s="82"/>
      <x:c r="E16" s="82"/>
      <x:c r="F16" s="76" t="str">
        <x:f>IF(OR(B16="",C16="",C16&lt;=B16),"",C16-B16)</x:f>
      </x:c>
      <x:c r="G16" s="86"/>
      <x:c r="H16" s="86"/>
      <x:c r="I16" s="86"/>
      <x:c r="J16" s="86"/>
      <x:c r="K16" s="86"/>
      <x:c r="L16" s="86"/>
      <x:c r="M16" s="88" t="str">
        <x:f>IF(N16="OK",G16+H16-I16-J16-K16-L16,"")</x:f>
      </x:c>
      <x:c r="N16" s="89" t="str">
        <x:f>IF(COUNTA(A16:E16,G16:L16)=0,"",IF(OR(B16="",C16=""),"Dates manquantes",IF(C16&lt;=B16,"Dates invalides",IF(D16="","Statut manquant",IF(D16="Annulée","Annulée (exclue)",IF(E16="","Canal manquant",IF(G16="","Montant manquant","OK")))))))</x:f>
      </x:c>
    </x:row>
    <x:row r="17" ht="21" customHeight="1">
      <x:c r="A17" s="82"/>
      <x:c r="B17" s="83"/>
      <x:c r="C17" s="83"/>
      <x:c r="D17" s="82"/>
      <x:c r="E17" s="82"/>
      <x:c r="F17" s="76" t="str">
        <x:f>IF(OR(B17="",C17="",C17&lt;=B17),"",C17-B17)</x:f>
      </x:c>
      <x:c r="G17" s="86"/>
      <x:c r="H17" s="86"/>
      <x:c r="I17" s="86"/>
      <x:c r="J17" s="86"/>
      <x:c r="K17" s="86"/>
      <x:c r="L17" s="86"/>
      <x:c r="M17" s="88" t="str">
        <x:f>IF(N17="OK",G17+H17-I17-J17-K17-L17,"")</x:f>
      </x:c>
      <x:c r="N17" s="89" t="str">
        <x:f>IF(COUNTA(A17:E17,G17:L17)=0,"",IF(OR(B17="",C17=""),"Dates manquantes",IF(C17&lt;=B17,"Dates invalides",IF(D17="","Statut manquant",IF(D17="Annulée","Annulée (exclue)",IF(E17="","Canal manquant",IF(G17="","Montant manquant","OK")))))))</x:f>
      </x:c>
    </x:row>
    <x:row r="18" ht="21" customHeight="1">
      <x:c r="A18" s="82"/>
      <x:c r="B18" s="83"/>
      <x:c r="C18" s="83"/>
      <x:c r="D18" s="82"/>
      <x:c r="E18" s="82"/>
      <x:c r="F18" s="76" t="str">
        <x:f>IF(OR(B18="",C18="",C18&lt;=B18),"",C18-B18)</x:f>
      </x:c>
      <x:c r="G18" s="86"/>
      <x:c r="H18" s="86"/>
      <x:c r="I18" s="86"/>
      <x:c r="J18" s="86"/>
      <x:c r="K18" s="86"/>
      <x:c r="L18" s="86"/>
      <x:c r="M18" s="88" t="str">
        <x:f>IF(N18="OK",G18+H18-I18-J18-K18-L18,"")</x:f>
      </x:c>
      <x:c r="N18" s="89" t="str">
        <x:f>IF(COUNTA(A18:E18,G18:L18)=0,"",IF(OR(B18="",C18=""),"Dates manquantes",IF(C18&lt;=B18,"Dates invalides",IF(D18="","Statut manquant",IF(D18="Annulée","Annulée (exclue)",IF(E18="","Canal manquant",IF(G18="","Montant manquant","OK")))))))</x:f>
      </x:c>
    </x:row>
    <x:row r="19" ht="21" customHeight="1">
      <x:c r="A19" s="82"/>
      <x:c r="B19" s="83"/>
      <x:c r="C19" s="83"/>
      <x:c r="D19" s="82"/>
      <x:c r="E19" s="82"/>
      <x:c r="F19" s="76" t="str">
        <x:f>IF(OR(B19="",C19="",C19&lt;=B19),"",C19-B19)</x:f>
      </x:c>
      <x:c r="G19" s="86"/>
      <x:c r="H19" s="86"/>
      <x:c r="I19" s="86"/>
      <x:c r="J19" s="86"/>
      <x:c r="K19" s="86"/>
      <x:c r="L19" s="86"/>
      <x:c r="M19" s="88" t="str">
        <x:f>IF(N19="OK",G19+H19-I19-J19-K19-L19,"")</x:f>
      </x:c>
      <x:c r="N19" s="89" t="str">
        <x:f>IF(COUNTA(A19:E19,G19:L19)=0,"",IF(OR(B19="",C19=""),"Dates manquantes",IF(C19&lt;=B19,"Dates invalides",IF(D19="","Statut manquant",IF(D19="Annulée","Annulée (exclue)",IF(E19="","Canal manquant",IF(G19="","Montant manquant","OK")))))))</x:f>
      </x:c>
    </x:row>
    <x:row r="20" ht="21" customHeight="1">
      <x:c r="A20" s="82"/>
      <x:c r="B20" s="83"/>
      <x:c r="C20" s="83"/>
      <x:c r="D20" s="82"/>
      <x:c r="E20" s="82"/>
      <x:c r="F20" s="76" t="str">
        <x:f>IF(OR(B20="",C20="",C20&lt;=B20),"",C20-B20)</x:f>
      </x:c>
      <x:c r="G20" s="86"/>
      <x:c r="H20" s="86"/>
      <x:c r="I20" s="86"/>
      <x:c r="J20" s="86"/>
      <x:c r="K20" s="86"/>
      <x:c r="L20" s="86"/>
      <x:c r="M20" s="88" t="str">
        <x:f>IF(N20="OK",G20+H20-I20-J20-K20-L20,"")</x:f>
      </x:c>
      <x:c r="N20" s="89" t="str">
        <x:f>IF(COUNTA(A20:E20,G20:L20)=0,"",IF(OR(B20="",C20=""),"Dates manquantes",IF(C20&lt;=B20,"Dates invalides",IF(D20="","Statut manquant",IF(D20="Annulée","Annulée (exclue)",IF(E20="","Canal manquant",IF(G20="","Montant manquant","OK")))))))</x:f>
      </x:c>
    </x:row>
    <x:row r="21" ht="21" customHeight="1">
      <x:c r="A21" s="82"/>
      <x:c r="B21" s="83"/>
      <x:c r="C21" s="83"/>
      <x:c r="D21" s="82"/>
      <x:c r="E21" s="82"/>
      <x:c r="F21" s="76" t="str">
        <x:f>IF(OR(B21="",C21="",C21&lt;=B21),"",C21-B21)</x:f>
      </x:c>
      <x:c r="G21" s="86"/>
      <x:c r="H21" s="86"/>
      <x:c r="I21" s="86"/>
      <x:c r="J21" s="86"/>
      <x:c r="K21" s="86"/>
      <x:c r="L21" s="86"/>
      <x:c r="M21" s="88" t="str">
        <x:f>IF(N21="OK",G21+H21-I21-J21-K21-L21,"")</x:f>
      </x:c>
      <x:c r="N21" s="89" t="str">
        <x:f>IF(COUNTA(A21:E21,G21:L21)=0,"",IF(OR(B21="",C21=""),"Dates manquantes",IF(C21&lt;=B21,"Dates invalides",IF(D21="","Statut manquant",IF(D21="Annulée","Annulée (exclue)",IF(E21="","Canal manquant",IF(G21="","Montant manquant","OK")))))))</x:f>
      </x:c>
    </x:row>
    <x:row r="22" ht="21" customHeight="1">
      <x:c r="A22" s="82"/>
      <x:c r="B22" s="83"/>
      <x:c r="C22" s="83"/>
      <x:c r="D22" s="82"/>
      <x:c r="E22" s="82"/>
      <x:c r="F22" s="76" t="str">
        <x:f>IF(OR(B22="",C22="",C22&lt;=B22),"",C22-B22)</x:f>
      </x:c>
      <x:c r="G22" s="86"/>
      <x:c r="H22" s="86"/>
      <x:c r="I22" s="86"/>
      <x:c r="J22" s="86"/>
      <x:c r="K22" s="86"/>
      <x:c r="L22" s="86"/>
      <x:c r="M22" s="88" t="str">
        <x:f>IF(N22="OK",G22+H22-I22-J22-K22-L22,"")</x:f>
      </x:c>
      <x:c r="N22" s="89" t="str">
        <x:f>IF(COUNTA(A22:E22,G22:L22)=0,"",IF(OR(B22="",C22=""),"Dates manquantes",IF(C22&lt;=B22,"Dates invalides",IF(D22="","Statut manquant",IF(D22="Annulée","Annulée (exclue)",IF(E22="","Canal manquant",IF(G22="","Montant manquant","OK")))))))</x:f>
      </x:c>
    </x:row>
    <x:row r="23" ht="21" customHeight="1">
      <x:c r="A23" s="82"/>
      <x:c r="B23" s="83"/>
      <x:c r="C23" s="83"/>
      <x:c r="D23" s="82"/>
      <x:c r="E23" s="82"/>
      <x:c r="F23" s="76" t="str">
        <x:f>IF(OR(B23="",C23="",C23&lt;=B23),"",C23-B23)</x:f>
      </x:c>
      <x:c r="G23" s="86"/>
      <x:c r="H23" s="86"/>
      <x:c r="I23" s="86"/>
      <x:c r="J23" s="86"/>
      <x:c r="K23" s="86"/>
      <x:c r="L23" s="86"/>
      <x:c r="M23" s="88" t="str">
        <x:f>IF(N23="OK",G23+H23-I23-J23-K23-L23,"")</x:f>
      </x:c>
      <x:c r="N23" s="89" t="str">
        <x:f>IF(COUNTA(A23:E23,G23:L23)=0,"",IF(OR(B23="",C23=""),"Dates manquantes",IF(C23&lt;=B23,"Dates invalides",IF(D23="","Statut manquant",IF(D23="Annulée","Annulée (exclue)",IF(E23="","Canal manquant",IF(G23="","Montant manquant","OK")))))))</x:f>
      </x:c>
    </x:row>
    <x:row r="24" ht="21" customHeight="1">
      <x:c r="A24" s="82"/>
      <x:c r="B24" s="83"/>
      <x:c r="C24" s="83"/>
      <x:c r="D24" s="82"/>
      <x:c r="E24" s="82"/>
      <x:c r="F24" s="76" t="str">
        <x:f>IF(OR(B24="",C24="",C24&lt;=B24),"",C24-B24)</x:f>
      </x:c>
      <x:c r="G24" s="86"/>
      <x:c r="H24" s="86"/>
      <x:c r="I24" s="86"/>
      <x:c r="J24" s="86"/>
      <x:c r="K24" s="86"/>
      <x:c r="L24" s="86"/>
      <x:c r="M24" s="88" t="str">
        <x:f>IF(N24="OK",G24+H24-I24-J24-K24-L24,"")</x:f>
      </x:c>
      <x:c r="N24" s="89" t="str">
        <x:f>IF(COUNTA(A24:E24,G24:L24)=0,"",IF(OR(B24="",C24=""),"Dates manquantes",IF(C24&lt;=B24,"Dates invalides",IF(D24="","Statut manquant",IF(D24="Annulée","Annulée (exclue)",IF(E24="","Canal manquant",IF(G24="","Montant manquant","OK")))))))</x:f>
      </x:c>
    </x:row>
    <x:row r="25" ht="21" customHeight="1">
      <x:c r="A25" s="82"/>
      <x:c r="B25" s="83"/>
      <x:c r="C25" s="83"/>
      <x:c r="D25" s="82"/>
      <x:c r="E25" s="82"/>
      <x:c r="F25" s="76" t="str">
        <x:f>IF(OR(B25="",C25="",C25&lt;=B25),"",C25-B25)</x:f>
      </x:c>
      <x:c r="G25" s="86"/>
      <x:c r="H25" s="86"/>
      <x:c r="I25" s="86"/>
      <x:c r="J25" s="86"/>
      <x:c r="K25" s="86"/>
      <x:c r="L25" s="86"/>
      <x:c r="M25" s="88" t="str">
        <x:f>IF(N25="OK",G25+H25-I25-J25-K25-L25,"")</x:f>
      </x:c>
      <x:c r="N25" s="89" t="str">
        <x:f>IF(COUNTA(A25:E25,G25:L25)=0,"",IF(OR(B25="",C25=""),"Dates manquantes",IF(C25&lt;=B25,"Dates invalides",IF(D25="","Statut manquant",IF(D25="Annulée","Annulée (exclue)",IF(E25="","Canal manquant",IF(G25="","Montant manquant","OK")))))))</x:f>
      </x:c>
    </x:row>
    <x:row r="26" ht="21" customHeight="1">
      <x:c r="A26" s="82"/>
      <x:c r="B26" s="83"/>
      <x:c r="C26" s="83"/>
      <x:c r="D26" s="82"/>
      <x:c r="E26" s="82"/>
      <x:c r="F26" s="76" t="str">
        <x:f>IF(OR(B26="",C26="",C26&lt;=B26),"",C26-B26)</x:f>
      </x:c>
      <x:c r="G26" s="86"/>
      <x:c r="H26" s="86"/>
      <x:c r="I26" s="86"/>
      <x:c r="J26" s="86"/>
      <x:c r="K26" s="86"/>
      <x:c r="L26" s="86"/>
      <x:c r="M26" s="88" t="str">
        <x:f>IF(N26="OK",G26+H26-I26-J26-K26-L26,"")</x:f>
      </x:c>
      <x:c r="N26" s="89" t="str">
        <x:f>IF(COUNTA(A26:E26,G26:L26)=0,"",IF(OR(B26="",C26=""),"Dates manquantes",IF(C26&lt;=B26,"Dates invalides",IF(D26="","Statut manquant",IF(D26="Annulée","Annulée (exclue)",IF(E26="","Canal manquant",IF(G26="","Montant manquant","OK")))))))</x:f>
      </x:c>
    </x:row>
    <x:row r="27" ht="21" customHeight="1">
      <x:c r="A27" s="82"/>
      <x:c r="B27" s="83"/>
      <x:c r="C27" s="83"/>
      <x:c r="D27" s="82"/>
      <x:c r="E27" s="82"/>
      <x:c r="F27" s="76" t="str">
        <x:f>IF(OR(B27="",C27="",C27&lt;=B27),"",C27-B27)</x:f>
      </x:c>
      <x:c r="G27" s="86"/>
      <x:c r="H27" s="86"/>
      <x:c r="I27" s="86"/>
      <x:c r="J27" s="86"/>
      <x:c r="K27" s="86"/>
      <x:c r="L27" s="86"/>
      <x:c r="M27" s="88" t="str">
        <x:f>IF(N27="OK",G27+H27-I27-J27-K27-L27,"")</x:f>
      </x:c>
      <x:c r="N27" s="89" t="str">
        <x:f>IF(COUNTA(A27:E27,G27:L27)=0,"",IF(OR(B27="",C27=""),"Dates manquantes",IF(C27&lt;=B27,"Dates invalides",IF(D27="","Statut manquant",IF(D27="Annulée","Annulée (exclue)",IF(E27="","Canal manquant",IF(G27="","Montant manquant","OK")))))))</x:f>
      </x:c>
    </x:row>
    <x:row r="28" ht="21" customHeight="1">
      <x:c r="A28" s="82"/>
      <x:c r="B28" s="83"/>
      <x:c r="C28" s="83"/>
      <x:c r="D28" s="82"/>
      <x:c r="E28" s="82"/>
      <x:c r="F28" s="76" t="str">
        <x:f>IF(OR(B28="",C28="",C28&lt;=B28),"",C28-B28)</x:f>
      </x:c>
      <x:c r="G28" s="86"/>
      <x:c r="H28" s="86"/>
      <x:c r="I28" s="86"/>
      <x:c r="J28" s="86"/>
      <x:c r="K28" s="86"/>
      <x:c r="L28" s="86"/>
      <x:c r="M28" s="88" t="str">
        <x:f>IF(N28="OK",G28+H28-I28-J28-K28-L28,"")</x:f>
      </x:c>
      <x:c r="N28" s="89" t="str">
        <x:f>IF(COUNTA(A28:E28,G28:L28)=0,"",IF(OR(B28="",C28=""),"Dates manquantes",IF(C28&lt;=B28,"Dates invalides",IF(D28="","Statut manquant",IF(D28="Annulée","Annulée (exclue)",IF(E28="","Canal manquant",IF(G28="","Montant manquant","OK")))))))</x:f>
      </x:c>
    </x:row>
    <x:row r="29" ht="21" customHeight="1">
      <x:c r="A29" s="82"/>
      <x:c r="B29" s="83"/>
      <x:c r="C29" s="83"/>
      <x:c r="D29" s="82"/>
      <x:c r="E29" s="82"/>
      <x:c r="F29" s="76" t="str">
        <x:f>IF(OR(B29="",C29="",C29&lt;=B29),"",C29-B29)</x:f>
      </x:c>
      <x:c r="G29" s="86"/>
      <x:c r="H29" s="86"/>
      <x:c r="I29" s="86"/>
      <x:c r="J29" s="86"/>
      <x:c r="K29" s="86"/>
      <x:c r="L29" s="86"/>
      <x:c r="M29" s="88" t="str">
        <x:f>IF(N29="OK",G29+H29-I29-J29-K29-L29,"")</x:f>
      </x:c>
      <x:c r="N29" s="89" t="str">
        <x:f>IF(COUNTA(A29:E29,G29:L29)=0,"",IF(OR(B29="",C29=""),"Dates manquantes",IF(C29&lt;=B29,"Dates invalides",IF(D29="","Statut manquant",IF(D29="Annulée","Annulée (exclue)",IF(E29="","Canal manquant",IF(G29="","Montant manquant","OK")))))))</x:f>
      </x:c>
    </x:row>
    <x:row r="30" ht="21" customHeight="1">
      <x:c r="A30" s="82"/>
      <x:c r="B30" s="83"/>
      <x:c r="C30" s="83"/>
      <x:c r="D30" s="82"/>
      <x:c r="E30" s="82"/>
      <x:c r="F30" s="76" t="str">
        <x:f>IF(OR(B30="",C30="",C30&lt;=B30),"",C30-B30)</x:f>
      </x:c>
      <x:c r="G30" s="86"/>
      <x:c r="H30" s="86"/>
      <x:c r="I30" s="86"/>
      <x:c r="J30" s="86"/>
      <x:c r="K30" s="86"/>
      <x:c r="L30" s="86"/>
      <x:c r="M30" s="88" t="str">
        <x:f>IF(N30="OK",G30+H30-I30-J30-K30-L30,"")</x:f>
      </x:c>
      <x:c r="N30" s="89" t="str">
        <x:f>IF(COUNTA(A30:E30,G30:L30)=0,"",IF(OR(B30="",C30=""),"Dates manquantes",IF(C30&lt;=B30,"Dates invalides",IF(D30="","Statut manquant",IF(D30="Annulée","Annulée (exclue)",IF(E30="","Canal manquant",IF(G30="","Montant manquant","OK")))))))</x:f>
      </x:c>
    </x:row>
    <x:row r="31" ht="21" customHeight="1">
      <x:c r="A31" s="82"/>
      <x:c r="B31" s="83"/>
      <x:c r="C31" s="83"/>
      <x:c r="D31" s="82"/>
      <x:c r="E31" s="82"/>
      <x:c r="F31" s="76" t="str">
        <x:f>IF(OR(B31="",C31="",C31&lt;=B31),"",C31-B31)</x:f>
      </x:c>
      <x:c r="G31" s="86"/>
      <x:c r="H31" s="86"/>
      <x:c r="I31" s="86"/>
      <x:c r="J31" s="86"/>
      <x:c r="K31" s="86"/>
      <x:c r="L31" s="86"/>
      <x:c r="M31" s="88" t="str">
        <x:f>IF(N31="OK",G31+H31-I31-J31-K31-L31,"")</x:f>
      </x:c>
      <x:c r="N31" s="89" t="str">
        <x:f>IF(COUNTA(A31:E31,G31:L31)=0,"",IF(OR(B31="",C31=""),"Dates manquantes",IF(C31&lt;=B31,"Dates invalides",IF(D31="","Statut manquant",IF(D31="Annulée","Annulée (exclue)",IF(E31="","Canal manquant",IF(G31="","Montant manquant","OK")))))))</x:f>
      </x:c>
    </x:row>
    <x:row r="32" ht="21" customHeight="1">
      <x:c r="A32" s="82"/>
      <x:c r="B32" s="83"/>
      <x:c r="C32" s="83"/>
      <x:c r="D32" s="82"/>
      <x:c r="E32" s="82"/>
      <x:c r="F32" s="76" t="str">
        <x:f>IF(OR(B32="",C32="",C32&lt;=B32),"",C32-B32)</x:f>
      </x:c>
      <x:c r="G32" s="86"/>
      <x:c r="H32" s="86"/>
      <x:c r="I32" s="86"/>
      <x:c r="J32" s="86"/>
      <x:c r="K32" s="86"/>
      <x:c r="L32" s="86"/>
      <x:c r="M32" s="88" t="str">
        <x:f>IF(N32="OK",G32+H32-I32-J32-K32-L32,"")</x:f>
      </x:c>
      <x:c r="N32" s="89" t="str">
        <x:f>IF(COUNTA(A32:E32,G32:L32)=0,"",IF(OR(B32="",C32=""),"Dates manquantes",IF(C32&lt;=B32,"Dates invalides",IF(D32="","Statut manquant",IF(D32="Annulée","Annulée (exclue)",IF(E32="","Canal manquant",IF(G32="","Montant manquant","OK")))))))</x:f>
      </x:c>
    </x:row>
    <x:row r="33" ht="21" customHeight="1">
      <x:c r="A33" s="82"/>
      <x:c r="B33" s="83"/>
      <x:c r="C33" s="83"/>
      <x:c r="D33" s="82"/>
      <x:c r="E33" s="82"/>
      <x:c r="F33" s="76" t="str">
        <x:f>IF(OR(B33="",C33="",C33&lt;=B33),"",C33-B33)</x:f>
      </x:c>
      <x:c r="G33" s="86"/>
      <x:c r="H33" s="86"/>
      <x:c r="I33" s="86"/>
      <x:c r="J33" s="86"/>
      <x:c r="K33" s="86"/>
      <x:c r="L33" s="86"/>
      <x:c r="M33" s="88" t="str">
        <x:f>IF(N33="OK",G33+H33-I33-J33-K33-L33,"")</x:f>
      </x:c>
      <x:c r="N33" s="89" t="str">
        <x:f>IF(COUNTA(A33:E33,G33:L33)=0,"",IF(OR(B33="",C33=""),"Dates manquantes",IF(C33&lt;=B33,"Dates invalides",IF(D33="","Statut manquant",IF(D33="Annulée","Annulée (exclue)",IF(E33="","Canal manquant",IF(G33="","Montant manquant","OK")))))))</x:f>
      </x:c>
    </x:row>
    <x:row r="34" ht="21" customHeight="1">
      <x:c r="A34" s="82"/>
      <x:c r="B34" s="83"/>
      <x:c r="C34" s="83"/>
      <x:c r="D34" s="82"/>
      <x:c r="E34" s="82"/>
      <x:c r="F34" s="76" t="str">
        <x:f>IF(OR(B34="",C34="",C34&lt;=B34),"",C34-B34)</x:f>
      </x:c>
      <x:c r="G34" s="86"/>
      <x:c r="H34" s="86"/>
      <x:c r="I34" s="86"/>
      <x:c r="J34" s="86"/>
      <x:c r="K34" s="86"/>
      <x:c r="L34" s="86"/>
      <x:c r="M34" s="88" t="str">
        <x:f>IF(N34="OK",G34+H34-I34-J34-K34-L34,"")</x:f>
      </x:c>
      <x:c r="N34" s="89" t="str">
        <x:f>IF(COUNTA(A34:E34,G34:L34)=0,"",IF(OR(B34="",C34=""),"Dates manquantes",IF(C34&lt;=B34,"Dates invalides",IF(D34="","Statut manquant",IF(D34="Annulée","Annulée (exclue)",IF(E34="","Canal manquant",IF(G34="","Montant manquant","OK")))))))</x:f>
      </x:c>
    </x:row>
    <x:row r="35" ht="21" customHeight="1">
      <x:c r="A35" s="82"/>
      <x:c r="B35" s="83"/>
      <x:c r="C35" s="83"/>
      <x:c r="D35" s="82"/>
      <x:c r="E35" s="82"/>
      <x:c r="F35" s="76" t="str">
        <x:f>IF(OR(B35="",C35="",C35&lt;=B35),"",C35-B35)</x:f>
      </x:c>
      <x:c r="G35" s="86"/>
      <x:c r="H35" s="86"/>
      <x:c r="I35" s="86"/>
      <x:c r="J35" s="86"/>
      <x:c r="K35" s="86"/>
      <x:c r="L35" s="86"/>
      <x:c r="M35" s="88" t="str">
        <x:f>IF(N35="OK",G35+H35-I35-J35-K35-L35,"")</x:f>
      </x:c>
      <x:c r="N35" s="89" t="str">
        <x:f>IF(COUNTA(A35:E35,G35:L35)=0,"",IF(OR(B35="",C35=""),"Dates manquantes",IF(C35&lt;=B35,"Dates invalides",IF(D35="","Statut manquant",IF(D35="Annulée","Annulée (exclue)",IF(E35="","Canal manquant",IF(G35="","Montant manquant","OK")))))))</x:f>
      </x:c>
    </x:row>
    <x:row r="36" ht="21" customHeight="1">
      <x:c r="A36" s="82"/>
      <x:c r="B36" s="83"/>
      <x:c r="C36" s="83"/>
      <x:c r="D36" s="82"/>
      <x:c r="E36" s="82"/>
      <x:c r="F36" s="76" t="str">
        <x:f>IF(OR(B36="",C36="",C36&lt;=B36),"",C36-B36)</x:f>
      </x:c>
      <x:c r="G36" s="86"/>
      <x:c r="H36" s="86"/>
      <x:c r="I36" s="86"/>
      <x:c r="J36" s="86"/>
      <x:c r="K36" s="86"/>
      <x:c r="L36" s="86"/>
      <x:c r="M36" s="88" t="str">
        <x:f>IF(N36="OK",G36+H36-I36-J36-K36-L36,"")</x:f>
      </x:c>
      <x:c r="N36" s="89" t="str">
        <x:f>IF(COUNTA(A36:E36,G36:L36)=0,"",IF(OR(B36="",C36=""),"Dates manquantes",IF(C36&lt;=B36,"Dates invalides",IF(D36="","Statut manquant",IF(D36="Annulée","Annulée (exclue)",IF(E36="","Canal manquant",IF(G36="","Montant manquant","OK")))))))</x:f>
      </x:c>
    </x:row>
    <x:row r="37" ht="21" customHeight="1">
      <x:c r="A37" s="82"/>
      <x:c r="B37" s="83"/>
      <x:c r="C37" s="83"/>
      <x:c r="D37" s="82"/>
      <x:c r="E37" s="82"/>
      <x:c r="F37" s="76" t="str">
        <x:f>IF(OR(B37="",C37="",C37&lt;=B37),"",C37-B37)</x:f>
      </x:c>
      <x:c r="G37" s="86"/>
      <x:c r="H37" s="86"/>
      <x:c r="I37" s="86"/>
      <x:c r="J37" s="86"/>
      <x:c r="K37" s="86"/>
      <x:c r="L37" s="86"/>
      <x:c r="M37" s="88" t="str">
        <x:f>IF(N37="OK",G37+H37-I37-J37-K37-L37,"")</x:f>
      </x:c>
      <x:c r="N37" s="89" t="str">
        <x:f>IF(COUNTA(A37:E37,G37:L37)=0,"",IF(OR(B37="",C37=""),"Dates manquantes",IF(C37&lt;=B37,"Dates invalides",IF(D37="","Statut manquant",IF(D37="Annulée","Annulée (exclue)",IF(E37="","Canal manquant",IF(G37="","Montant manquant","OK")))))))</x:f>
      </x:c>
    </x:row>
    <x:row r="38" ht="21" customHeight="1">
      <x:c r="A38" s="82"/>
      <x:c r="B38" s="83"/>
      <x:c r="C38" s="83"/>
      <x:c r="D38" s="82"/>
      <x:c r="E38" s="82"/>
      <x:c r="F38" s="76" t="str">
        <x:f>IF(OR(B38="",C38="",C38&lt;=B38),"",C38-B38)</x:f>
      </x:c>
      <x:c r="G38" s="86"/>
      <x:c r="H38" s="86"/>
      <x:c r="I38" s="86"/>
      <x:c r="J38" s="86"/>
      <x:c r="K38" s="86"/>
      <x:c r="L38" s="86"/>
      <x:c r="M38" s="88" t="str">
        <x:f>IF(N38="OK",G38+H38-I38-J38-K38-L38,"")</x:f>
      </x:c>
      <x:c r="N38" s="89" t="str">
        <x:f>IF(COUNTA(A38:E38,G38:L38)=0,"",IF(OR(B38="",C38=""),"Dates manquantes",IF(C38&lt;=B38,"Dates invalides",IF(D38="","Statut manquant",IF(D38="Annulée","Annulée (exclue)",IF(E38="","Canal manquant",IF(G38="","Montant manquant","OK")))))))</x:f>
      </x:c>
    </x:row>
    <x:row r="39" ht="21" customHeight="1">
      <x:c r="A39" s="82"/>
      <x:c r="B39" s="83"/>
      <x:c r="C39" s="83"/>
      <x:c r="D39" s="82"/>
      <x:c r="E39" s="82"/>
      <x:c r="F39" s="76" t="str">
        <x:f>IF(OR(B39="",C39="",C39&lt;=B39),"",C39-B39)</x:f>
      </x:c>
      <x:c r="G39" s="86"/>
      <x:c r="H39" s="86"/>
      <x:c r="I39" s="86"/>
      <x:c r="J39" s="86"/>
      <x:c r="K39" s="86"/>
      <x:c r="L39" s="86"/>
      <x:c r="M39" s="88" t="str">
        <x:f>IF(N39="OK",G39+H39-I39-J39-K39-L39,"")</x:f>
      </x:c>
      <x:c r="N39" s="89" t="str">
        <x:f>IF(COUNTA(A39:E39,G39:L39)=0,"",IF(OR(B39="",C39=""),"Dates manquantes",IF(C39&lt;=B39,"Dates invalides",IF(D39="","Statut manquant",IF(D39="Annulée","Annulée (exclue)",IF(E39="","Canal manquant",IF(G39="","Montant manquant","OK")))))))</x:f>
      </x:c>
    </x:row>
    <x:row r="40" ht="21" customHeight="1">
      <x:c r="A40" s="82"/>
      <x:c r="B40" s="83"/>
      <x:c r="C40" s="83"/>
      <x:c r="D40" s="82"/>
      <x:c r="E40" s="82"/>
      <x:c r="F40" s="76" t="str">
        <x:f>IF(OR(B40="",C40="",C40&lt;=B40),"",C40-B40)</x:f>
      </x:c>
      <x:c r="G40" s="86"/>
      <x:c r="H40" s="86"/>
      <x:c r="I40" s="86"/>
      <x:c r="J40" s="86"/>
      <x:c r="K40" s="86"/>
      <x:c r="L40" s="86"/>
      <x:c r="M40" s="88" t="str">
        <x:f>IF(N40="OK",G40+H40-I40-J40-K40-L40,"")</x:f>
      </x:c>
      <x:c r="N40" s="89" t="str">
        <x:f>IF(COUNTA(A40:E40,G40:L40)=0,"",IF(OR(B40="",C40=""),"Dates manquantes",IF(C40&lt;=B40,"Dates invalides",IF(D40="","Statut manquant",IF(D40="Annulée","Annulée (exclue)",IF(E40="","Canal manquant",IF(G40="","Montant manquant","OK")))))))</x:f>
      </x:c>
    </x:row>
    <x:row r="41" ht="21" customHeight="1">
      <x:c r="A41" s="82"/>
      <x:c r="B41" s="83"/>
      <x:c r="C41" s="83"/>
      <x:c r="D41" s="82"/>
      <x:c r="E41" s="82"/>
      <x:c r="F41" s="76" t="str">
        <x:f>IF(OR(B41="",C41="",C41&lt;=B41),"",C41-B41)</x:f>
      </x:c>
      <x:c r="G41" s="86"/>
      <x:c r="H41" s="86"/>
      <x:c r="I41" s="86"/>
      <x:c r="J41" s="86"/>
      <x:c r="K41" s="86"/>
      <x:c r="L41" s="86"/>
      <x:c r="M41" s="88" t="str">
        <x:f>IF(N41="OK",G41+H41-I41-J41-K41-L41,"")</x:f>
      </x:c>
      <x:c r="N41" s="89" t="str">
        <x:f>IF(COUNTA(A41:E41,G41:L41)=0,"",IF(OR(B41="",C41=""),"Dates manquantes",IF(C41&lt;=B41,"Dates invalides",IF(D41="","Statut manquant",IF(D41="Annulée","Annulée (exclue)",IF(E41="","Canal manquant",IF(G41="","Montant manquant","OK")))))))</x:f>
      </x:c>
    </x:row>
    <x:row r="42" ht="21" customHeight="1">
      <x:c r="A42" s="82"/>
      <x:c r="B42" s="83"/>
      <x:c r="C42" s="83"/>
      <x:c r="D42" s="82"/>
      <x:c r="E42" s="82"/>
      <x:c r="F42" s="76" t="str">
        <x:f>IF(OR(B42="",C42="",C42&lt;=B42),"",C42-B42)</x:f>
      </x:c>
      <x:c r="G42" s="86"/>
      <x:c r="H42" s="86"/>
      <x:c r="I42" s="86"/>
      <x:c r="J42" s="86"/>
      <x:c r="K42" s="86"/>
      <x:c r="L42" s="86"/>
      <x:c r="M42" s="88" t="str">
        <x:f>IF(N42="OK",G42+H42-I42-J42-K42-L42,"")</x:f>
      </x:c>
      <x:c r="N42" s="89" t="str">
        <x:f>IF(COUNTA(A42:E42,G42:L42)=0,"",IF(OR(B42="",C42=""),"Dates manquantes",IF(C42&lt;=B42,"Dates invalides",IF(D42="","Statut manquant",IF(D42="Annulée","Annulée (exclue)",IF(E42="","Canal manquant",IF(G42="","Montant manquant","OK")))))))</x:f>
      </x:c>
    </x:row>
    <x:row r="43" ht="21" customHeight="1">
      <x:c r="A43" s="82"/>
      <x:c r="B43" s="83"/>
      <x:c r="C43" s="83"/>
      <x:c r="D43" s="82"/>
      <x:c r="E43" s="82"/>
      <x:c r="F43" s="76" t="str">
        <x:f>IF(OR(B43="",C43="",C43&lt;=B43),"",C43-B43)</x:f>
      </x:c>
      <x:c r="G43" s="86"/>
      <x:c r="H43" s="86"/>
      <x:c r="I43" s="86"/>
      <x:c r="J43" s="86"/>
      <x:c r="K43" s="86"/>
      <x:c r="L43" s="86"/>
      <x:c r="M43" s="88" t="str">
        <x:f>IF(N43="OK",G43+H43-I43-J43-K43-L43,"")</x:f>
      </x:c>
      <x:c r="N43" s="89" t="str">
        <x:f>IF(COUNTA(A43:E43,G43:L43)=0,"",IF(OR(B43="",C43=""),"Dates manquantes",IF(C43&lt;=B43,"Dates invalides",IF(D43="","Statut manquant",IF(D43="Annulée","Annulée (exclue)",IF(E43="","Canal manquant",IF(G43="","Montant manquant","OK")))))))</x:f>
      </x:c>
    </x:row>
    <x:row r="44" ht="21" customHeight="1">
      <x:c r="A44" s="82"/>
      <x:c r="B44" s="83"/>
      <x:c r="C44" s="83"/>
      <x:c r="D44" s="82"/>
      <x:c r="E44" s="82"/>
      <x:c r="F44" s="76" t="str">
        <x:f>IF(OR(B44="",C44="",C44&lt;=B44),"",C44-B44)</x:f>
      </x:c>
      <x:c r="G44" s="86"/>
      <x:c r="H44" s="86"/>
      <x:c r="I44" s="86"/>
      <x:c r="J44" s="86"/>
      <x:c r="K44" s="86"/>
      <x:c r="L44" s="86"/>
      <x:c r="M44" s="88" t="str">
        <x:f>IF(N44="OK",G44+H44-I44-J44-K44-L44,"")</x:f>
      </x:c>
      <x:c r="N44" s="89" t="str">
        <x:f>IF(COUNTA(A44:E44,G44:L44)=0,"",IF(OR(B44="",C44=""),"Dates manquantes",IF(C44&lt;=B44,"Dates invalides",IF(D44="","Statut manquant",IF(D44="Annulée","Annulée (exclue)",IF(E44="","Canal manquant",IF(G44="","Montant manquant","OK")))))))</x:f>
      </x:c>
    </x:row>
    <x:row r="45" ht="21" customHeight="1">
      <x:c r="A45" s="82"/>
      <x:c r="B45" s="83"/>
      <x:c r="C45" s="83"/>
      <x:c r="D45" s="82"/>
      <x:c r="E45" s="82"/>
      <x:c r="F45" s="76" t="str">
        <x:f>IF(OR(B45="",C45="",C45&lt;=B45),"",C45-B45)</x:f>
      </x:c>
      <x:c r="G45" s="86"/>
      <x:c r="H45" s="86"/>
      <x:c r="I45" s="86"/>
      <x:c r="J45" s="86"/>
      <x:c r="K45" s="86"/>
      <x:c r="L45" s="86"/>
      <x:c r="M45" s="88" t="str">
        <x:f>IF(N45="OK",G45+H45-I45-J45-K45-L45,"")</x:f>
      </x:c>
      <x:c r="N45" s="89" t="str">
        <x:f>IF(COUNTA(A45:E45,G45:L45)=0,"",IF(OR(B45="",C45=""),"Dates manquantes",IF(C45&lt;=B45,"Dates invalides",IF(D45="","Statut manquant",IF(D45="Annulée","Annulée (exclue)",IF(E45="","Canal manquant",IF(G45="","Montant manquant","OK")))))))</x:f>
      </x:c>
    </x:row>
    <x:row r="46" ht="21" customHeight="1">
      <x:c r="A46" s="82"/>
      <x:c r="B46" s="83"/>
      <x:c r="C46" s="83"/>
      <x:c r="D46" s="82"/>
      <x:c r="E46" s="82"/>
      <x:c r="F46" s="76" t="str">
        <x:f>IF(OR(B46="",C46="",C46&lt;=B46),"",C46-B46)</x:f>
      </x:c>
      <x:c r="G46" s="86"/>
      <x:c r="H46" s="86"/>
      <x:c r="I46" s="86"/>
      <x:c r="J46" s="86"/>
      <x:c r="K46" s="86"/>
      <x:c r="L46" s="86"/>
      <x:c r="M46" s="88" t="str">
        <x:f>IF(N46="OK",G46+H46-I46-J46-K46-L46,"")</x:f>
      </x:c>
      <x:c r="N46" s="89" t="str">
        <x:f>IF(COUNTA(A46:E46,G46:L46)=0,"",IF(OR(B46="",C46=""),"Dates manquantes",IF(C46&lt;=B46,"Dates invalides",IF(D46="","Statut manquant",IF(D46="Annulée","Annulée (exclue)",IF(E46="","Canal manquant",IF(G46="","Montant manquant","OK")))))))</x:f>
      </x:c>
    </x:row>
    <x:row r="47" ht="21" customHeight="1">
      <x:c r="A47" s="82"/>
      <x:c r="B47" s="83"/>
      <x:c r="C47" s="83"/>
      <x:c r="D47" s="82"/>
      <x:c r="E47" s="82"/>
      <x:c r="F47" s="76" t="str">
        <x:f>IF(OR(B47="",C47="",C47&lt;=B47),"",C47-B47)</x:f>
      </x:c>
      <x:c r="G47" s="86"/>
      <x:c r="H47" s="86"/>
      <x:c r="I47" s="86"/>
      <x:c r="J47" s="86"/>
      <x:c r="K47" s="86"/>
      <x:c r="L47" s="86"/>
      <x:c r="M47" s="88" t="str">
        <x:f>IF(N47="OK",G47+H47-I47-J47-K47-L47,"")</x:f>
      </x:c>
      <x:c r="N47" s="89" t="str">
        <x:f>IF(COUNTA(A47:E47,G47:L47)=0,"",IF(OR(B47="",C47=""),"Dates manquantes",IF(C47&lt;=B47,"Dates invalides",IF(D47="","Statut manquant",IF(D47="Annulée","Annulée (exclue)",IF(E47="","Canal manquant",IF(G47="","Montant manquant","OK")))))))</x:f>
      </x:c>
    </x:row>
    <x:row r="48" ht="21" customHeight="1">
      <x:c r="A48" s="82"/>
      <x:c r="B48" s="83"/>
      <x:c r="C48" s="83"/>
      <x:c r="D48" s="82"/>
      <x:c r="E48" s="82"/>
      <x:c r="F48" s="76" t="str">
        <x:f>IF(OR(B48="",C48="",C48&lt;=B48),"",C48-B48)</x:f>
      </x:c>
      <x:c r="G48" s="86"/>
      <x:c r="H48" s="86"/>
      <x:c r="I48" s="86"/>
      <x:c r="J48" s="86"/>
      <x:c r="K48" s="86"/>
      <x:c r="L48" s="86"/>
      <x:c r="M48" s="88" t="str">
        <x:f>IF(N48="OK",G48+H48-I48-J48-K48-L48,"")</x:f>
      </x:c>
      <x:c r="N48" s="89" t="str">
        <x:f>IF(COUNTA(A48:E48,G48:L48)=0,"",IF(OR(B48="",C48=""),"Dates manquantes",IF(C48&lt;=B48,"Dates invalides",IF(D48="","Statut manquant",IF(D48="Annulée","Annulée (exclue)",IF(E48="","Canal manquant",IF(G48="","Montant manquant","OK")))))))</x:f>
      </x:c>
    </x:row>
    <x:row r="49" ht="21" customHeight="1">
      <x:c r="A49" s="82"/>
      <x:c r="B49" s="83"/>
      <x:c r="C49" s="83"/>
      <x:c r="D49" s="82"/>
      <x:c r="E49" s="82"/>
      <x:c r="F49" s="76" t="str">
        <x:f>IF(OR(B49="",C49="",C49&lt;=B49),"",C49-B49)</x:f>
      </x:c>
      <x:c r="G49" s="86"/>
      <x:c r="H49" s="86"/>
      <x:c r="I49" s="86"/>
      <x:c r="J49" s="86"/>
      <x:c r="K49" s="86"/>
      <x:c r="L49" s="86"/>
      <x:c r="M49" s="88" t="str">
        <x:f>IF(N49="OK",G49+H49-I49-J49-K49-L49,"")</x:f>
      </x:c>
      <x:c r="N49" s="89" t="str">
        <x:f>IF(COUNTA(A49:E49,G49:L49)=0,"",IF(OR(B49="",C49=""),"Dates manquantes",IF(C49&lt;=B49,"Dates invalides",IF(D49="","Statut manquant",IF(D49="Annulée","Annulée (exclue)",IF(E49="","Canal manquant",IF(G49="","Montant manquant","OK")))))))</x:f>
      </x:c>
    </x:row>
    <x:row r="50" ht="21" customHeight="1">
      <x:c r="A50" s="82"/>
      <x:c r="B50" s="83"/>
      <x:c r="C50" s="83"/>
      <x:c r="D50" s="82"/>
      <x:c r="E50" s="82"/>
      <x:c r="F50" s="76" t="str">
        <x:f>IF(OR(B50="",C50="",C50&lt;=B50),"",C50-B50)</x:f>
      </x:c>
      <x:c r="G50" s="86"/>
      <x:c r="H50" s="86"/>
      <x:c r="I50" s="86"/>
      <x:c r="J50" s="86"/>
      <x:c r="K50" s="86"/>
      <x:c r="L50" s="86"/>
      <x:c r="M50" s="88" t="str">
        <x:f>IF(N50="OK",G50+H50-I50-J50-K50-L50,"")</x:f>
      </x:c>
      <x:c r="N50" s="89" t="str">
        <x:f>IF(COUNTA(A50:E50,G50:L50)=0,"",IF(OR(B50="",C50=""),"Dates manquantes",IF(C50&lt;=B50,"Dates invalides",IF(D50="","Statut manquant",IF(D50="Annulée","Annulée (exclue)",IF(E50="","Canal manquant",IF(G50="","Montant manquant","OK")))))))</x:f>
      </x:c>
    </x:row>
    <x:row r="51" ht="21" customHeight="1">
      <x:c r="A51" s="82"/>
      <x:c r="B51" s="83"/>
      <x:c r="C51" s="83"/>
      <x:c r="D51" s="82"/>
      <x:c r="E51" s="82"/>
      <x:c r="F51" s="76" t="str">
        <x:f>IF(OR(B51="",C51="",C51&lt;=B51),"",C51-B51)</x:f>
      </x:c>
      <x:c r="G51" s="86"/>
      <x:c r="H51" s="86"/>
      <x:c r="I51" s="86"/>
      <x:c r="J51" s="86"/>
      <x:c r="K51" s="86"/>
      <x:c r="L51" s="86"/>
      <x:c r="M51" s="88" t="str">
        <x:f>IF(N51="OK",G51+H51-I51-J51-K51-L51,"")</x:f>
      </x:c>
      <x:c r="N51" s="89" t="str">
        <x:f>IF(COUNTA(A51:E51,G51:L51)=0,"",IF(OR(B51="",C51=""),"Dates manquantes",IF(C51&lt;=B51,"Dates invalides",IF(D51="","Statut manquant",IF(D51="Annulée","Annulée (exclue)",IF(E51="","Canal manquant",IF(G51="","Montant manquant","OK")))))))</x:f>
      </x:c>
    </x:row>
    <x:row r="52" ht="21" customHeight="1">
      <x:c r="A52" s="82"/>
      <x:c r="B52" s="83"/>
      <x:c r="C52" s="83"/>
      <x:c r="D52" s="82"/>
      <x:c r="E52" s="82"/>
      <x:c r="F52" s="76" t="str">
        <x:f>IF(OR(B52="",C52="",C52&lt;=B52),"",C52-B52)</x:f>
      </x:c>
      <x:c r="G52" s="86"/>
      <x:c r="H52" s="86"/>
      <x:c r="I52" s="86"/>
      <x:c r="J52" s="86"/>
      <x:c r="K52" s="86"/>
      <x:c r="L52" s="86"/>
      <x:c r="M52" s="88" t="str">
        <x:f>IF(N52="OK",G52+H52-I52-J52-K52-L52,"")</x:f>
      </x:c>
      <x:c r="N52" s="89" t="str">
        <x:f>IF(COUNTA(A52:E52,G52:L52)=0,"",IF(OR(B52="",C52=""),"Dates manquantes",IF(C52&lt;=B52,"Dates invalides",IF(D52="","Statut manquant",IF(D52="Annulée","Annulée (exclue)",IF(E52="","Canal manquant",IF(G52="","Montant manquant","OK")))))))</x:f>
      </x:c>
    </x:row>
    <x:row r="53" ht="21" customHeight="1">
      <x:c r="A53" s="82"/>
      <x:c r="B53" s="83"/>
      <x:c r="C53" s="83"/>
      <x:c r="D53" s="82"/>
      <x:c r="E53" s="82"/>
      <x:c r="F53" s="76" t="str">
        <x:f>IF(OR(B53="",C53="",C53&lt;=B53),"",C53-B53)</x:f>
      </x:c>
      <x:c r="G53" s="86"/>
      <x:c r="H53" s="86"/>
      <x:c r="I53" s="86"/>
      <x:c r="J53" s="86"/>
      <x:c r="K53" s="86"/>
      <x:c r="L53" s="86"/>
      <x:c r="M53" s="88" t="str">
        <x:f>IF(N53="OK",G53+H53-I53-J53-K53-L53,"")</x:f>
      </x:c>
      <x:c r="N53" s="89" t="str">
        <x:f>IF(COUNTA(A53:E53,G53:L53)=0,"",IF(OR(B53="",C53=""),"Dates manquantes",IF(C53&lt;=B53,"Dates invalides",IF(D53="","Statut manquant",IF(D53="Annulée","Annulée (exclue)",IF(E53="","Canal manquant",IF(G53="","Montant manquant","OK")))))))</x:f>
      </x:c>
    </x:row>
    <x:row r="54" ht="21" customHeight="1">
      <x:c r="A54" s="82"/>
      <x:c r="B54" s="83"/>
      <x:c r="C54" s="83"/>
      <x:c r="D54" s="82"/>
      <x:c r="E54" s="82"/>
      <x:c r="F54" s="76" t="str">
        <x:f>IF(OR(B54="",C54="",C54&lt;=B54),"",C54-B54)</x:f>
      </x:c>
      <x:c r="G54" s="86"/>
      <x:c r="H54" s="86"/>
      <x:c r="I54" s="86"/>
      <x:c r="J54" s="86"/>
      <x:c r="K54" s="86"/>
      <x:c r="L54" s="86"/>
      <x:c r="M54" s="88" t="str">
        <x:f>IF(N54="OK",G54+H54-I54-J54-K54-L54,"")</x:f>
      </x:c>
      <x:c r="N54" s="89" t="str">
        <x:f>IF(COUNTA(A54:E54,G54:L54)=0,"",IF(OR(B54="",C54=""),"Dates manquantes",IF(C54&lt;=B54,"Dates invalides",IF(D54="","Statut manquant",IF(D54="Annulée","Annulée (exclue)",IF(E54="","Canal manquant",IF(G54="","Montant manquant","OK")))))))</x:f>
      </x:c>
    </x:row>
    <x:row r="55" ht="21" customHeight="1">
      <x:c r="A55" s="82"/>
      <x:c r="B55" s="83"/>
      <x:c r="C55" s="83"/>
      <x:c r="D55" s="82"/>
      <x:c r="E55" s="82"/>
      <x:c r="F55" s="76" t="str">
        <x:f>IF(OR(B55="",C55="",C55&lt;=B55),"",C55-B55)</x:f>
      </x:c>
      <x:c r="G55" s="86"/>
      <x:c r="H55" s="86"/>
      <x:c r="I55" s="86"/>
      <x:c r="J55" s="86"/>
      <x:c r="K55" s="86"/>
      <x:c r="L55" s="86"/>
      <x:c r="M55" s="88" t="str">
        <x:f>IF(N55="OK",G55+H55-I55-J55-K55-L55,"")</x:f>
      </x:c>
      <x:c r="N55" s="89" t="str">
        <x:f>IF(COUNTA(A55:E55,G55:L55)=0,"",IF(OR(B55="",C55=""),"Dates manquantes",IF(C55&lt;=B55,"Dates invalides",IF(D55="","Statut manquant",IF(D55="Annulée","Annulée (exclue)",IF(E55="","Canal manquant",IF(G55="","Montant manquant","OK")))))))</x:f>
      </x:c>
    </x:row>
    <x:row r="56" ht="21" customHeight="1">
      <x:c r="A56" s="82"/>
      <x:c r="B56" s="83"/>
      <x:c r="C56" s="83"/>
      <x:c r="D56" s="82"/>
      <x:c r="E56" s="82"/>
      <x:c r="F56" s="76" t="str">
        <x:f>IF(OR(B56="",C56="",C56&lt;=B56),"",C56-B56)</x:f>
      </x:c>
      <x:c r="G56" s="86"/>
      <x:c r="H56" s="86"/>
      <x:c r="I56" s="86"/>
      <x:c r="J56" s="86"/>
      <x:c r="K56" s="86"/>
      <x:c r="L56" s="86"/>
      <x:c r="M56" s="88" t="str">
        <x:f>IF(N56="OK",G56+H56-I56-J56-K56-L56,"")</x:f>
      </x:c>
      <x:c r="N56" s="89" t="str">
        <x:f>IF(COUNTA(A56:E56,G56:L56)=0,"",IF(OR(B56="",C56=""),"Dates manquantes",IF(C56&lt;=B56,"Dates invalides",IF(D56="","Statut manquant",IF(D56="Annulée","Annulée (exclue)",IF(E56="","Canal manquant",IF(G56="","Montant manquant","OK")))))))</x:f>
      </x:c>
    </x:row>
    <x:row r="57" ht="21" customHeight="1">
      <x:c r="A57" s="82"/>
      <x:c r="B57" s="83"/>
      <x:c r="C57" s="83"/>
      <x:c r="D57" s="82"/>
      <x:c r="E57" s="82"/>
      <x:c r="F57" s="76" t="str">
        <x:f>IF(OR(B57="",C57="",C57&lt;=B57),"",C57-B57)</x:f>
      </x:c>
      <x:c r="G57" s="86"/>
      <x:c r="H57" s="86"/>
      <x:c r="I57" s="86"/>
      <x:c r="J57" s="86"/>
      <x:c r="K57" s="86"/>
      <x:c r="L57" s="86"/>
      <x:c r="M57" s="88" t="str">
        <x:f>IF(N57="OK",G57+H57-I57-J57-K57-L57,"")</x:f>
      </x:c>
      <x:c r="N57" s="89" t="str">
        <x:f>IF(COUNTA(A57:E57,G57:L57)=0,"",IF(OR(B57="",C57=""),"Dates manquantes",IF(C57&lt;=B57,"Dates invalides",IF(D57="","Statut manquant",IF(D57="Annulée","Annulée (exclue)",IF(E57="","Canal manquant",IF(G57="","Montant manquant","OK")))))))</x:f>
      </x:c>
    </x:row>
    <x:row r="58" ht="21" customHeight="1">
      <x:c r="A58" s="82"/>
      <x:c r="B58" s="83"/>
      <x:c r="C58" s="83"/>
      <x:c r="D58" s="82"/>
      <x:c r="E58" s="82"/>
      <x:c r="F58" s="76" t="str">
        <x:f>IF(OR(B58="",C58="",C58&lt;=B58),"",C58-B58)</x:f>
      </x:c>
      <x:c r="G58" s="86"/>
      <x:c r="H58" s="86"/>
      <x:c r="I58" s="86"/>
      <x:c r="J58" s="86"/>
      <x:c r="K58" s="86"/>
      <x:c r="L58" s="86"/>
      <x:c r="M58" s="88" t="str">
        <x:f>IF(N58="OK",G58+H58-I58-J58-K58-L58,"")</x:f>
      </x:c>
      <x:c r="N58" s="89" t="str">
        <x:f>IF(COUNTA(A58:E58,G58:L58)=0,"",IF(OR(B58="",C58=""),"Dates manquantes",IF(C58&lt;=B58,"Dates invalides",IF(D58="","Statut manquant",IF(D58="Annulée","Annulée (exclue)",IF(E58="","Canal manquant",IF(G58="","Montant manquant","OK")))))))</x:f>
      </x:c>
    </x:row>
    <x:row r="59" ht="21" customHeight="1">
      <x:c r="A59" s="82"/>
      <x:c r="B59" s="83"/>
      <x:c r="C59" s="83"/>
      <x:c r="D59" s="82"/>
      <x:c r="E59" s="82"/>
      <x:c r="F59" s="76" t="str">
        <x:f>IF(OR(B59="",C59="",C59&lt;=B59),"",C59-B59)</x:f>
      </x:c>
      <x:c r="G59" s="86"/>
      <x:c r="H59" s="86"/>
      <x:c r="I59" s="86"/>
      <x:c r="J59" s="86"/>
      <x:c r="K59" s="86"/>
      <x:c r="L59" s="86"/>
      <x:c r="M59" s="88" t="str">
        <x:f>IF(N59="OK",G59+H59-I59-J59-K59-L59,"")</x:f>
      </x:c>
      <x:c r="N59" s="89" t="str">
        <x:f>IF(COUNTA(A59:E59,G59:L59)=0,"",IF(OR(B59="",C59=""),"Dates manquantes",IF(C59&lt;=B59,"Dates invalides",IF(D59="","Statut manquant",IF(D59="Annulée","Annulée (exclue)",IF(E59="","Canal manquant",IF(G59="","Montant manquant","OK")))))))</x:f>
      </x:c>
    </x:row>
    <x:row r="60" ht="21" customHeight="1">
      <x:c r="A60" s="82"/>
      <x:c r="B60" s="83"/>
      <x:c r="C60" s="83"/>
      <x:c r="D60" s="82"/>
      <x:c r="E60" s="82"/>
      <x:c r="F60" s="76" t="str">
        <x:f>IF(OR(B60="",C60="",C60&lt;=B60),"",C60-B60)</x:f>
      </x:c>
      <x:c r="G60" s="86"/>
      <x:c r="H60" s="86"/>
      <x:c r="I60" s="86"/>
      <x:c r="J60" s="86"/>
      <x:c r="K60" s="86"/>
      <x:c r="L60" s="86"/>
      <x:c r="M60" s="88" t="str">
        <x:f>IF(N60="OK",G60+H60-I60-J60-K60-L60,"")</x:f>
      </x:c>
      <x:c r="N60" s="89" t="str">
        <x:f>IF(COUNTA(A60:E60,G60:L60)=0,"",IF(OR(B60="",C60=""),"Dates manquantes",IF(C60&lt;=B60,"Dates invalides",IF(D60="","Statut manquant",IF(D60="Annulée","Annulée (exclue)",IF(E60="","Canal manquant",IF(G60="","Montant manquant","OK")))))))</x:f>
      </x:c>
    </x:row>
    <x:row r="61" ht="21" customHeight="1">
      <x:c r="A61" s="82"/>
      <x:c r="B61" s="83"/>
      <x:c r="C61" s="83"/>
      <x:c r="D61" s="82"/>
      <x:c r="E61" s="82"/>
      <x:c r="F61" s="76" t="str">
        <x:f>IF(OR(B61="",C61="",C61&lt;=B61),"",C61-B61)</x:f>
      </x:c>
      <x:c r="G61" s="86"/>
      <x:c r="H61" s="86"/>
      <x:c r="I61" s="86"/>
      <x:c r="J61" s="86"/>
      <x:c r="K61" s="86"/>
      <x:c r="L61" s="86"/>
      <x:c r="M61" s="88" t="str">
        <x:f>IF(N61="OK",G61+H61-I61-J61-K61-L61,"")</x:f>
      </x:c>
      <x:c r="N61" s="89" t="str">
        <x:f>IF(COUNTA(A61:E61,G61:L61)=0,"",IF(OR(B61="",C61=""),"Dates manquantes",IF(C61&lt;=B61,"Dates invalides",IF(D61="","Statut manquant",IF(D61="Annulée","Annulée (exclue)",IF(E61="","Canal manquant",IF(G61="","Montant manquant","OK")))))))</x:f>
      </x:c>
    </x:row>
    <x:row r="62" ht="21" customHeight="1">
      <x:c r="A62" s="82"/>
      <x:c r="B62" s="83"/>
      <x:c r="C62" s="83"/>
      <x:c r="D62" s="82"/>
      <x:c r="E62" s="82"/>
      <x:c r="F62" s="76" t="str">
        <x:f>IF(OR(B62="",C62="",C62&lt;=B62),"",C62-B62)</x:f>
      </x:c>
      <x:c r="G62" s="86"/>
      <x:c r="H62" s="86"/>
      <x:c r="I62" s="86"/>
      <x:c r="J62" s="86"/>
      <x:c r="K62" s="86"/>
      <x:c r="L62" s="86"/>
      <x:c r="M62" s="88" t="str">
        <x:f>IF(N62="OK",G62+H62-I62-J62-K62-L62,"")</x:f>
      </x:c>
      <x:c r="N62" s="89" t="str">
        <x:f>IF(COUNTA(A62:E62,G62:L62)=0,"",IF(OR(B62="",C62=""),"Dates manquantes",IF(C62&lt;=B62,"Dates invalides",IF(D62="","Statut manquant",IF(D62="Annulée","Annulée (exclue)",IF(E62="","Canal manquant",IF(G62="","Montant manquant","OK")))))))</x:f>
      </x:c>
    </x:row>
    <x:row r="63" ht="21" customHeight="1">
      <x:c r="A63" s="82"/>
      <x:c r="B63" s="83"/>
      <x:c r="C63" s="83"/>
      <x:c r="D63" s="82"/>
      <x:c r="E63" s="82"/>
      <x:c r="F63" s="76" t="str">
        <x:f>IF(OR(B63="",C63="",C63&lt;=B63),"",C63-B63)</x:f>
      </x:c>
      <x:c r="G63" s="86"/>
      <x:c r="H63" s="86"/>
      <x:c r="I63" s="86"/>
      <x:c r="J63" s="86"/>
      <x:c r="K63" s="86"/>
      <x:c r="L63" s="86"/>
      <x:c r="M63" s="88" t="str">
        <x:f>IF(N63="OK",G63+H63-I63-J63-K63-L63,"")</x:f>
      </x:c>
      <x:c r="N63" s="89" t="str">
        <x:f>IF(COUNTA(A63:E63,G63:L63)=0,"",IF(OR(B63="",C63=""),"Dates manquantes",IF(C63&lt;=B63,"Dates invalides",IF(D63="","Statut manquant",IF(D63="Annulée","Annulée (exclue)",IF(E63="","Canal manquant",IF(G63="","Montant manquant","OK")))))))</x:f>
      </x:c>
    </x:row>
    <x:row r="64" ht="21" customHeight="1">
      <x:c r="A64" s="82"/>
      <x:c r="B64" s="83"/>
      <x:c r="C64" s="83"/>
      <x:c r="D64" s="82"/>
      <x:c r="E64" s="82"/>
      <x:c r="F64" s="76" t="str">
        <x:f>IF(OR(B64="",C64="",C64&lt;=B64),"",C64-B64)</x:f>
      </x:c>
      <x:c r="G64" s="86"/>
      <x:c r="H64" s="86"/>
      <x:c r="I64" s="86"/>
      <x:c r="J64" s="86"/>
      <x:c r="K64" s="86"/>
      <x:c r="L64" s="86"/>
      <x:c r="M64" s="88" t="str">
        <x:f>IF(N64="OK",G64+H64-I64-J64-K64-L64,"")</x:f>
      </x:c>
      <x:c r="N64" s="89" t="str">
        <x:f>IF(COUNTA(A64:E64,G64:L64)=0,"",IF(OR(B64="",C64=""),"Dates manquantes",IF(C64&lt;=B64,"Dates invalides",IF(D64="","Statut manquant",IF(D64="Annulée","Annulée (exclue)",IF(E64="","Canal manquant",IF(G64="","Montant manquant","OK")))))))</x:f>
      </x:c>
    </x:row>
    <x:row r="65" ht="21" customHeight="1">
      <x:c r="A65" s="82"/>
      <x:c r="B65" s="83"/>
      <x:c r="C65" s="83"/>
      <x:c r="D65" s="82"/>
      <x:c r="E65" s="82"/>
      <x:c r="F65" s="76" t="str">
        <x:f>IF(OR(B65="",C65="",C65&lt;=B65),"",C65-B65)</x:f>
      </x:c>
      <x:c r="G65" s="86"/>
      <x:c r="H65" s="86"/>
      <x:c r="I65" s="86"/>
      <x:c r="J65" s="86"/>
      <x:c r="K65" s="86"/>
      <x:c r="L65" s="86"/>
      <x:c r="M65" s="88" t="str">
        <x:f>IF(N65="OK",G65+H65-I65-J65-K65-L65,"")</x:f>
      </x:c>
      <x:c r="N65" s="89" t="str">
        <x:f>IF(COUNTA(A65:E65,G65:L65)=0,"",IF(OR(B65="",C65=""),"Dates manquantes",IF(C65&lt;=B65,"Dates invalides",IF(D65="","Statut manquant",IF(D65="Annulée","Annulée (exclue)",IF(E65="","Canal manquant",IF(G65="","Montant manquant","OK")))))))</x:f>
      </x:c>
    </x:row>
    <x:row r="66" ht="21" customHeight="1">
      <x:c r="A66" s="82"/>
      <x:c r="B66" s="83"/>
      <x:c r="C66" s="83"/>
      <x:c r="D66" s="82"/>
      <x:c r="E66" s="82"/>
      <x:c r="F66" s="76" t="str">
        <x:f>IF(OR(B66="",C66="",C66&lt;=B66),"",C66-B66)</x:f>
      </x:c>
      <x:c r="G66" s="86"/>
      <x:c r="H66" s="86"/>
      <x:c r="I66" s="86"/>
      <x:c r="J66" s="86"/>
      <x:c r="K66" s="86"/>
      <x:c r="L66" s="86"/>
      <x:c r="M66" s="88" t="str">
        <x:f>IF(N66="OK",G66+H66-I66-J66-K66-L66,"")</x:f>
      </x:c>
      <x:c r="N66" s="89" t="str">
        <x:f>IF(COUNTA(A66:E66,G66:L66)=0,"",IF(OR(B66="",C66=""),"Dates manquantes",IF(C66&lt;=B66,"Dates invalides",IF(D66="","Statut manquant",IF(D66="Annulée","Annulée (exclue)",IF(E66="","Canal manquant",IF(G66="","Montant manquant","OK")))))))</x:f>
      </x:c>
    </x:row>
    <x:row r="67" ht="21" customHeight="1">
      <x:c r="A67" s="82"/>
      <x:c r="B67" s="83"/>
      <x:c r="C67" s="83"/>
      <x:c r="D67" s="82"/>
      <x:c r="E67" s="82"/>
      <x:c r="F67" s="76" t="str">
        <x:f>IF(OR(B67="",C67="",C67&lt;=B67),"",C67-B67)</x:f>
      </x:c>
      <x:c r="G67" s="86"/>
      <x:c r="H67" s="86"/>
      <x:c r="I67" s="86"/>
      <x:c r="J67" s="86"/>
      <x:c r="K67" s="86"/>
      <x:c r="L67" s="86"/>
      <x:c r="M67" s="88" t="str">
        <x:f>IF(N67="OK",G67+H67-I67-J67-K67-L67,"")</x:f>
      </x:c>
      <x:c r="N67" s="89" t="str">
        <x:f>IF(COUNTA(A67:E67,G67:L67)=0,"",IF(OR(B67="",C67=""),"Dates manquantes",IF(C67&lt;=B67,"Dates invalides",IF(D67="","Statut manquant",IF(D67="Annulée","Annulée (exclue)",IF(E67="","Canal manquant",IF(G67="","Montant manquant","OK")))))))</x:f>
      </x:c>
    </x:row>
    <x:row r="68" ht="21" customHeight="1">
      <x:c r="A68" s="82"/>
      <x:c r="B68" s="83"/>
      <x:c r="C68" s="83"/>
      <x:c r="D68" s="82"/>
      <x:c r="E68" s="82"/>
      <x:c r="F68" s="76" t="str">
        <x:f>IF(OR(B68="",C68="",C68&lt;=B68),"",C68-B68)</x:f>
      </x:c>
      <x:c r="G68" s="86"/>
      <x:c r="H68" s="86"/>
      <x:c r="I68" s="86"/>
      <x:c r="J68" s="86"/>
      <x:c r="K68" s="86"/>
      <x:c r="L68" s="86"/>
      <x:c r="M68" s="88" t="str">
        <x:f>IF(N68="OK",G68+H68-I68-J68-K68-L68,"")</x:f>
      </x:c>
      <x:c r="N68" s="89" t="str">
        <x:f>IF(COUNTA(A68:E68,G68:L68)=0,"",IF(OR(B68="",C68=""),"Dates manquantes",IF(C68&lt;=B68,"Dates invalides",IF(D68="","Statut manquant",IF(D68="Annulée","Annulée (exclue)",IF(E68="","Canal manquant",IF(G68="","Montant manquant","OK")))))))</x:f>
      </x:c>
    </x:row>
    <x:row r="69" ht="21" customHeight="1">
      <x:c r="A69" s="82"/>
      <x:c r="B69" s="83"/>
      <x:c r="C69" s="83"/>
      <x:c r="D69" s="82"/>
      <x:c r="E69" s="82"/>
      <x:c r="F69" s="76" t="str">
        <x:f>IF(OR(B69="",C69="",C69&lt;=B69),"",C69-B69)</x:f>
      </x:c>
      <x:c r="G69" s="86"/>
      <x:c r="H69" s="86"/>
      <x:c r="I69" s="86"/>
      <x:c r="J69" s="86"/>
      <x:c r="K69" s="86"/>
      <x:c r="L69" s="86"/>
      <x:c r="M69" s="88" t="str">
        <x:f>IF(N69="OK",G69+H69-I69-J69-K69-L69,"")</x:f>
      </x:c>
      <x:c r="N69" s="89" t="str">
        <x:f>IF(COUNTA(A69:E69,G69:L69)=0,"",IF(OR(B69="",C69=""),"Dates manquantes",IF(C69&lt;=B69,"Dates invalides",IF(D69="","Statut manquant",IF(D69="Annulée","Annulée (exclue)",IF(E69="","Canal manquant",IF(G69="","Montant manquant","OK")))))))</x:f>
      </x:c>
    </x:row>
    <x:row r="70" ht="21" customHeight="1">
      <x:c r="A70" s="82"/>
      <x:c r="B70" s="83"/>
      <x:c r="C70" s="83"/>
      <x:c r="D70" s="82"/>
      <x:c r="E70" s="82"/>
      <x:c r="F70" s="76" t="str">
        <x:f>IF(OR(B70="",C70="",C70&lt;=B70),"",C70-B70)</x:f>
      </x:c>
      <x:c r="G70" s="86"/>
      <x:c r="H70" s="86"/>
      <x:c r="I70" s="86"/>
      <x:c r="J70" s="86"/>
      <x:c r="K70" s="86"/>
      <x:c r="L70" s="86"/>
      <x:c r="M70" s="88" t="str">
        <x:f>IF(N70="OK",G70+H70-I70-J70-K70-L70,"")</x:f>
      </x:c>
      <x:c r="N70" s="89" t="str">
        <x:f>IF(COUNTA(A70:E70,G70:L70)=0,"",IF(OR(B70="",C70=""),"Dates manquantes",IF(C70&lt;=B70,"Dates invalides",IF(D70="","Statut manquant",IF(D70="Annulée","Annulée (exclue)",IF(E70="","Canal manquant",IF(G70="","Montant manquant","OK")))))))</x:f>
      </x:c>
    </x:row>
    <x:row r="71" ht="21" customHeight="1">
      <x:c r="A71" s="82"/>
      <x:c r="B71" s="83"/>
      <x:c r="C71" s="83"/>
      <x:c r="D71" s="82"/>
      <x:c r="E71" s="82"/>
      <x:c r="F71" s="76" t="str">
        <x:f>IF(OR(B71="",C71="",C71&lt;=B71),"",C71-B71)</x:f>
      </x:c>
      <x:c r="G71" s="86"/>
      <x:c r="H71" s="86"/>
      <x:c r="I71" s="86"/>
      <x:c r="J71" s="86"/>
      <x:c r="K71" s="86"/>
      <x:c r="L71" s="86"/>
      <x:c r="M71" s="88" t="str">
        <x:f>IF(N71="OK",G71+H71-I71-J71-K71-L71,"")</x:f>
      </x:c>
      <x:c r="N71" s="89" t="str">
        <x:f>IF(COUNTA(A71:E71,G71:L71)=0,"",IF(OR(B71="",C71=""),"Dates manquantes",IF(C71&lt;=B71,"Dates invalides",IF(D71="","Statut manquant",IF(D71="Annulée","Annulée (exclue)",IF(E71="","Canal manquant",IF(G71="","Montant manquant","OK")))))))</x:f>
      </x:c>
    </x:row>
    <x:row r="72" ht="21" customHeight="1">
      <x:c r="A72" s="82"/>
      <x:c r="B72" s="83"/>
      <x:c r="C72" s="83"/>
      <x:c r="D72" s="82"/>
      <x:c r="E72" s="82"/>
      <x:c r="F72" s="76" t="str">
        <x:f>IF(OR(B72="",C72="",C72&lt;=B72),"",C72-B72)</x:f>
      </x:c>
      <x:c r="G72" s="86"/>
      <x:c r="H72" s="86"/>
      <x:c r="I72" s="86"/>
      <x:c r="J72" s="86"/>
      <x:c r="K72" s="86"/>
      <x:c r="L72" s="86"/>
      <x:c r="M72" s="88" t="str">
        <x:f>IF(N72="OK",G72+H72-I72-J72-K72-L72,"")</x:f>
      </x:c>
      <x:c r="N72" s="89" t="str">
        <x:f>IF(COUNTA(A72:E72,G72:L72)=0,"",IF(OR(B72="",C72=""),"Dates manquantes",IF(C72&lt;=B72,"Dates invalides",IF(D72="","Statut manquant",IF(D72="Annulée","Annulée (exclue)",IF(E72="","Canal manquant",IF(G72="","Montant manquant","OK")))))))</x:f>
      </x:c>
    </x:row>
    <x:row r="73" ht="21" customHeight="1">
      <x:c r="A73" s="82"/>
      <x:c r="B73" s="83"/>
      <x:c r="C73" s="83"/>
      <x:c r="D73" s="82"/>
      <x:c r="E73" s="82"/>
      <x:c r="F73" s="76" t="str">
        <x:f>IF(OR(B73="",C73="",C73&lt;=B73),"",C73-B73)</x:f>
      </x:c>
      <x:c r="G73" s="86"/>
      <x:c r="H73" s="86"/>
      <x:c r="I73" s="86"/>
      <x:c r="J73" s="86"/>
      <x:c r="K73" s="86"/>
      <x:c r="L73" s="86"/>
      <x:c r="M73" s="88" t="str">
        <x:f>IF(N73="OK",G73+H73-I73-J73-K73-L73,"")</x:f>
      </x:c>
      <x:c r="N73" s="89" t="str">
        <x:f>IF(COUNTA(A73:E73,G73:L73)=0,"",IF(OR(B73="",C73=""),"Dates manquantes",IF(C73&lt;=B73,"Dates invalides",IF(D73="","Statut manquant",IF(D73="Annulée","Annulée (exclue)",IF(E73="","Canal manquant",IF(G73="","Montant manquant","OK")))))))</x:f>
      </x:c>
    </x:row>
    <x:row r="74" ht="21" customHeight="1">
      <x:c r="A74" s="82"/>
      <x:c r="B74" s="83"/>
      <x:c r="C74" s="83"/>
      <x:c r="D74" s="82"/>
      <x:c r="E74" s="82"/>
      <x:c r="F74" s="76" t="str">
        <x:f>IF(OR(B74="",C74="",C74&lt;=B74),"",C74-B74)</x:f>
      </x:c>
      <x:c r="G74" s="86"/>
      <x:c r="H74" s="86"/>
      <x:c r="I74" s="86"/>
      <x:c r="J74" s="86"/>
      <x:c r="K74" s="86"/>
      <x:c r="L74" s="86"/>
      <x:c r="M74" s="88" t="str">
        <x:f>IF(N74="OK",G74+H74-I74-J74-K74-L74,"")</x:f>
      </x:c>
      <x:c r="N74" s="89" t="str">
        <x:f>IF(COUNTA(A74:E74,G74:L74)=0,"",IF(OR(B74="",C74=""),"Dates manquantes",IF(C74&lt;=B74,"Dates invalides",IF(D74="","Statut manquant",IF(D74="Annulée","Annulée (exclue)",IF(E74="","Canal manquant",IF(G74="","Montant manquant","OK")))))))</x:f>
      </x:c>
    </x:row>
    <x:row r="75" ht="21" customHeight="1">
      <x:c r="A75" s="82"/>
      <x:c r="B75" s="83"/>
      <x:c r="C75" s="83"/>
      <x:c r="D75" s="82"/>
      <x:c r="E75" s="82"/>
      <x:c r="F75" s="76" t="str">
        <x:f>IF(OR(B75="",C75="",C75&lt;=B75),"",C75-B75)</x:f>
      </x:c>
      <x:c r="G75" s="86"/>
      <x:c r="H75" s="86"/>
      <x:c r="I75" s="86"/>
      <x:c r="J75" s="86"/>
      <x:c r="K75" s="86"/>
      <x:c r="L75" s="86"/>
      <x:c r="M75" s="88" t="str">
        <x:f>IF(N75="OK",G75+H75-I75-J75-K75-L75,"")</x:f>
      </x:c>
      <x:c r="N75" s="89" t="str">
        <x:f>IF(COUNTA(A75:E75,G75:L75)=0,"",IF(OR(B75="",C75=""),"Dates manquantes",IF(C75&lt;=B75,"Dates invalides",IF(D75="","Statut manquant",IF(D75="Annulée","Annulée (exclue)",IF(E75="","Canal manquant",IF(G75="","Montant manquant","OK")))))))</x:f>
      </x:c>
    </x:row>
    <x:row r="76" ht="21" customHeight="1">
      <x:c r="A76" s="82"/>
      <x:c r="B76" s="83"/>
      <x:c r="C76" s="83"/>
      <x:c r="D76" s="82"/>
      <x:c r="E76" s="82"/>
      <x:c r="F76" s="76" t="str">
        <x:f>IF(OR(B76="",C76="",C76&lt;=B76),"",C76-B76)</x:f>
      </x:c>
      <x:c r="G76" s="86"/>
      <x:c r="H76" s="86"/>
      <x:c r="I76" s="86"/>
      <x:c r="J76" s="86"/>
      <x:c r="K76" s="86"/>
      <x:c r="L76" s="86"/>
      <x:c r="M76" s="88" t="str">
        <x:f>IF(N76="OK",G76+H76-I76-J76-K76-L76,"")</x:f>
      </x:c>
      <x:c r="N76" s="89" t="str">
        <x:f>IF(COUNTA(A76:E76,G76:L76)=0,"",IF(OR(B76="",C76=""),"Dates manquantes",IF(C76&lt;=B76,"Dates invalides",IF(D76="","Statut manquant",IF(D76="Annulée","Annulée (exclue)",IF(E76="","Canal manquant",IF(G76="","Montant manquant","OK")))))))</x:f>
      </x:c>
    </x:row>
    <x:row r="77" ht="21" customHeight="1">
      <x:c r="A77" s="82"/>
      <x:c r="B77" s="83"/>
      <x:c r="C77" s="83"/>
      <x:c r="D77" s="82"/>
      <x:c r="E77" s="82"/>
      <x:c r="F77" s="76" t="str">
        <x:f>IF(OR(B77="",C77="",C77&lt;=B77),"",C77-B77)</x:f>
      </x:c>
      <x:c r="G77" s="86"/>
      <x:c r="H77" s="86"/>
      <x:c r="I77" s="86"/>
      <x:c r="J77" s="86"/>
      <x:c r="K77" s="86"/>
      <x:c r="L77" s="86"/>
      <x:c r="M77" s="88" t="str">
        <x:f>IF(N77="OK",G77+H77-I77-J77-K77-L77,"")</x:f>
      </x:c>
      <x:c r="N77" s="89" t="str">
        <x:f>IF(COUNTA(A77:E77,G77:L77)=0,"",IF(OR(B77="",C77=""),"Dates manquantes",IF(C77&lt;=B77,"Dates invalides",IF(D77="","Statut manquant",IF(D77="Annulée","Annulée (exclue)",IF(E77="","Canal manquant",IF(G77="","Montant manquant","OK")))))))</x:f>
      </x:c>
    </x:row>
    <x:row r="78" ht="21" customHeight="1">
      <x:c r="A78" s="82"/>
      <x:c r="B78" s="83"/>
      <x:c r="C78" s="83"/>
      <x:c r="D78" s="82"/>
      <x:c r="E78" s="82"/>
      <x:c r="F78" s="76" t="str">
        <x:f>IF(OR(B78="",C78="",C78&lt;=B78),"",C78-B78)</x:f>
      </x:c>
      <x:c r="G78" s="86"/>
      <x:c r="H78" s="86"/>
      <x:c r="I78" s="86"/>
      <x:c r="J78" s="86"/>
      <x:c r="K78" s="86"/>
      <x:c r="L78" s="86"/>
      <x:c r="M78" s="88" t="str">
        <x:f>IF(N78="OK",G78+H78-I78-J78-K78-L78,"")</x:f>
      </x:c>
      <x:c r="N78" s="89" t="str">
        <x:f>IF(COUNTA(A78:E78,G78:L78)=0,"",IF(OR(B78="",C78=""),"Dates manquantes",IF(C78&lt;=B78,"Dates invalides",IF(D78="","Statut manquant",IF(D78="Annulée","Annulée (exclue)",IF(E78="","Canal manquant",IF(G78="","Montant manquant","OK")))))))</x:f>
      </x:c>
    </x:row>
    <x:row r="79" ht="21" customHeight="1">
      <x:c r="A79" s="82"/>
      <x:c r="B79" s="83"/>
      <x:c r="C79" s="83"/>
      <x:c r="D79" s="82"/>
      <x:c r="E79" s="82"/>
      <x:c r="F79" s="76" t="str">
        <x:f>IF(OR(B79="",C79="",C79&lt;=B79),"",C79-B79)</x:f>
      </x:c>
      <x:c r="G79" s="86"/>
      <x:c r="H79" s="86"/>
      <x:c r="I79" s="86"/>
      <x:c r="J79" s="86"/>
      <x:c r="K79" s="86"/>
      <x:c r="L79" s="86"/>
      <x:c r="M79" s="88" t="str">
        <x:f>IF(N79="OK",G79+H79-I79-J79-K79-L79,"")</x:f>
      </x:c>
      <x:c r="N79" s="89" t="str">
        <x:f>IF(COUNTA(A79:E79,G79:L79)=0,"",IF(OR(B79="",C79=""),"Dates manquantes",IF(C79&lt;=B79,"Dates invalides",IF(D79="","Statut manquant",IF(D79="Annulée","Annulée (exclue)",IF(E79="","Canal manquant",IF(G79="","Montant manquant","OK")))))))</x:f>
      </x:c>
    </x:row>
    <x:row r="80" ht="21" customHeight="1">
      <x:c r="A80" s="82"/>
      <x:c r="B80" s="83"/>
      <x:c r="C80" s="83"/>
      <x:c r="D80" s="82"/>
      <x:c r="E80" s="82"/>
      <x:c r="F80" s="76" t="str">
        <x:f>IF(OR(B80="",C80="",C80&lt;=B80),"",C80-B80)</x:f>
      </x:c>
      <x:c r="G80" s="86"/>
      <x:c r="H80" s="86"/>
      <x:c r="I80" s="86"/>
      <x:c r="J80" s="86"/>
      <x:c r="K80" s="86"/>
      <x:c r="L80" s="86"/>
      <x:c r="M80" s="88" t="str">
        <x:f>IF(N80="OK",G80+H80-I80-J80-K80-L80,"")</x:f>
      </x:c>
      <x:c r="N80" s="89" t="str">
        <x:f>IF(COUNTA(A80:E80,G80:L80)=0,"",IF(OR(B80="",C80=""),"Dates manquantes",IF(C80&lt;=B80,"Dates invalides",IF(D80="","Statut manquant",IF(D80="Annulée","Annulée (exclue)",IF(E80="","Canal manquant",IF(G80="","Montant manquant","OK")))))))</x:f>
      </x:c>
    </x:row>
    <x:row r="81" ht="21" customHeight="1">
      <x:c r="A81" s="82"/>
      <x:c r="B81" s="83"/>
      <x:c r="C81" s="83"/>
      <x:c r="D81" s="82"/>
      <x:c r="E81" s="82"/>
      <x:c r="F81" s="76" t="str">
        <x:f>IF(OR(B81="",C81="",C81&lt;=B81),"",C81-B81)</x:f>
      </x:c>
      <x:c r="G81" s="86"/>
      <x:c r="H81" s="86"/>
      <x:c r="I81" s="86"/>
      <x:c r="J81" s="86"/>
      <x:c r="K81" s="86"/>
      <x:c r="L81" s="86"/>
      <x:c r="M81" s="88" t="str">
        <x:f>IF(N81="OK",G81+H81-I81-J81-K81-L81,"")</x:f>
      </x:c>
      <x:c r="N81" s="89" t="str">
        <x:f>IF(COUNTA(A81:E81,G81:L81)=0,"",IF(OR(B81="",C81=""),"Dates manquantes",IF(C81&lt;=B81,"Dates invalides",IF(D81="","Statut manquant",IF(D81="Annulée","Annulée (exclue)",IF(E81="","Canal manquant",IF(G81="","Montant manquant","OK")))))))</x:f>
      </x:c>
    </x:row>
    <x:row r="82" ht="21" customHeight="1">
      <x:c r="A82" s="82"/>
      <x:c r="B82" s="83"/>
      <x:c r="C82" s="83"/>
      <x:c r="D82" s="82"/>
      <x:c r="E82" s="82"/>
      <x:c r="F82" s="76" t="str">
        <x:f>IF(OR(B82="",C82="",C82&lt;=B82),"",C82-B82)</x:f>
      </x:c>
      <x:c r="G82" s="86"/>
      <x:c r="H82" s="86"/>
      <x:c r="I82" s="86"/>
      <x:c r="J82" s="86"/>
      <x:c r="K82" s="86"/>
      <x:c r="L82" s="86"/>
      <x:c r="M82" s="88" t="str">
        <x:f>IF(N82="OK",G82+H82-I82-J82-K82-L82,"")</x:f>
      </x:c>
      <x:c r="N82" s="89" t="str">
        <x:f>IF(COUNTA(A82:E82,G82:L82)=0,"",IF(OR(B82="",C82=""),"Dates manquantes",IF(C82&lt;=B82,"Dates invalides",IF(D82="","Statut manquant",IF(D82="Annulée","Annulée (exclue)",IF(E82="","Canal manquant",IF(G82="","Montant manquant","OK")))))))</x:f>
      </x:c>
    </x:row>
    <x:row r="83" ht="21" customHeight="1">
      <x:c r="A83" s="82"/>
      <x:c r="B83" s="83"/>
      <x:c r="C83" s="83"/>
      <x:c r="D83" s="82"/>
      <x:c r="E83" s="82"/>
      <x:c r="F83" s="76" t="str">
        <x:f>IF(OR(B83="",C83="",C83&lt;=B83),"",C83-B83)</x:f>
      </x:c>
      <x:c r="G83" s="86"/>
      <x:c r="H83" s="86"/>
      <x:c r="I83" s="86"/>
      <x:c r="J83" s="86"/>
      <x:c r="K83" s="86"/>
      <x:c r="L83" s="86"/>
      <x:c r="M83" s="88" t="str">
        <x:f>IF(N83="OK",G83+H83-I83-J83-K83-L83,"")</x:f>
      </x:c>
      <x:c r="N83" s="89" t="str">
        <x:f>IF(COUNTA(A83:E83,G83:L83)=0,"",IF(OR(B83="",C83=""),"Dates manquantes",IF(C83&lt;=B83,"Dates invalides",IF(D83="","Statut manquant",IF(D83="Annulée","Annulée (exclue)",IF(E83="","Canal manquant",IF(G83="","Montant manquant","OK")))))))</x:f>
      </x:c>
    </x:row>
    <x:row r="84" ht="21" customHeight="1">
      <x:c r="A84" s="82"/>
      <x:c r="B84" s="83"/>
      <x:c r="C84" s="83"/>
      <x:c r="D84" s="82"/>
      <x:c r="E84" s="82"/>
      <x:c r="F84" s="76" t="str">
        <x:f>IF(OR(B84="",C84="",C84&lt;=B84),"",C84-B84)</x:f>
      </x:c>
      <x:c r="G84" s="86"/>
      <x:c r="H84" s="86"/>
      <x:c r="I84" s="86"/>
      <x:c r="J84" s="86"/>
      <x:c r="K84" s="86"/>
      <x:c r="L84" s="86"/>
      <x:c r="M84" s="88" t="str">
        <x:f>IF(N84="OK",G84+H84-I84-J84-K84-L84,"")</x:f>
      </x:c>
      <x:c r="N84" s="89" t="str">
        <x:f>IF(COUNTA(A84:E84,G84:L84)=0,"",IF(OR(B84="",C84=""),"Dates manquantes",IF(C84&lt;=B84,"Dates invalides",IF(D84="","Statut manquant",IF(D84="Annulée","Annulée (exclue)",IF(E84="","Canal manquant",IF(G84="","Montant manquant","OK")))))))</x:f>
      </x:c>
    </x:row>
    <x:row r="85" ht="21" customHeight="1">
      <x:c r="A85" s="82"/>
      <x:c r="B85" s="83"/>
      <x:c r="C85" s="83"/>
      <x:c r="D85" s="82"/>
      <x:c r="E85" s="82"/>
      <x:c r="F85" s="76" t="str">
        <x:f>IF(OR(B85="",C85="",C85&lt;=B85),"",C85-B85)</x:f>
      </x:c>
      <x:c r="G85" s="86"/>
      <x:c r="H85" s="86"/>
      <x:c r="I85" s="86"/>
      <x:c r="J85" s="86"/>
      <x:c r="K85" s="86"/>
      <x:c r="L85" s="86"/>
      <x:c r="M85" s="88" t="str">
        <x:f>IF(N85="OK",G85+H85-I85-J85-K85-L85,"")</x:f>
      </x:c>
      <x:c r="N85" s="89" t="str">
        <x:f>IF(COUNTA(A85:E85,G85:L85)=0,"",IF(OR(B85="",C85=""),"Dates manquantes",IF(C85&lt;=B85,"Dates invalides",IF(D85="","Statut manquant",IF(D85="Annulée","Annulée (exclue)",IF(E85="","Canal manquant",IF(G85="","Montant manquant","OK")))))))</x:f>
      </x:c>
    </x:row>
    <x:row r="86" ht="21" customHeight="1">
      <x:c r="A86" s="82"/>
      <x:c r="B86" s="83"/>
      <x:c r="C86" s="83"/>
      <x:c r="D86" s="82"/>
      <x:c r="E86" s="82"/>
      <x:c r="F86" s="76" t="str">
        <x:f>IF(OR(B86="",C86="",C86&lt;=B86),"",C86-B86)</x:f>
      </x:c>
      <x:c r="G86" s="86"/>
      <x:c r="H86" s="86"/>
      <x:c r="I86" s="86"/>
      <x:c r="J86" s="86"/>
      <x:c r="K86" s="86"/>
      <x:c r="L86" s="86"/>
      <x:c r="M86" s="88" t="str">
        <x:f>IF(N86="OK",G86+H86-I86-J86-K86-L86,"")</x:f>
      </x:c>
      <x:c r="N86" s="89" t="str">
        <x:f>IF(COUNTA(A86:E86,G86:L86)=0,"",IF(OR(B86="",C86=""),"Dates manquantes",IF(C86&lt;=B86,"Dates invalides",IF(D86="","Statut manquant",IF(D86="Annulée","Annulée (exclue)",IF(E86="","Canal manquant",IF(G86="","Montant manquant","OK")))))))</x:f>
      </x:c>
    </x:row>
    <x:row r="87" ht="21" customHeight="1">
      <x:c r="A87" s="82"/>
      <x:c r="B87" s="83"/>
      <x:c r="C87" s="83"/>
      <x:c r="D87" s="82"/>
      <x:c r="E87" s="82"/>
      <x:c r="F87" s="76" t="str">
        <x:f>IF(OR(B87="",C87="",C87&lt;=B87),"",C87-B87)</x:f>
      </x:c>
      <x:c r="G87" s="86"/>
      <x:c r="H87" s="86"/>
      <x:c r="I87" s="86"/>
      <x:c r="J87" s="86"/>
      <x:c r="K87" s="86"/>
      <x:c r="L87" s="86"/>
      <x:c r="M87" s="88" t="str">
        <x:f>IF(N87="OK",G87+H87-I87-J87-K87-L87,"")</x:f>
      </x:c>
      <x:c r="N87" s="89" t="str">
        <x:f>IF(COUNTA(A87:E87,G87:L87)=0,"",IF(OR(B87="",C87=""),"Dates manquantes",IF(C87&lt;=B87,"Dates invalides",IF(D87="","Statut manquant",IF(D87="Annulée","Annulée (exclue)",IF(E87="","Canal manquant",IF(G87="","Montant manquant","OK")))))))</x:f>
      </x:c>
    </x:row>
    <x:row r="88" ht="21" customHeight="1">
      <x:c r="A88" s="82"/>
      <x:c r="B88" s="83"/>
      <x:c r="C88" s="83"/>
      <x:c r="D88" s="82"/>
      <x:c r="E88" s="82"/>
      <x:c r="F88" s="76" t="str">
        <x:f>IF(OR(B88="",C88="",C88&lt;=B88),"",C88-B88)</x:f>
      </x:c>
      <x:c r="G88" s="86"/>
      <x:c r="H88" s="86"/>
      <x:c r="I88" s="86"/>
      <x:c r="J88" s="86"/>
      <x:c r="K88" s="86"/>
      <x:c r="L88" s="86"/>
      <x:c r="M88" s="88" t="str">
        <x:f>IF(N88="OK",G88+H88-I88-J88-K88-L88,"")</x:f>
      </x:c>
      <x:c r="N88" s="89" t="str">
        <x:f>IF(COUNTA(A88:E88,G88:L88)=0,"",IF(OR(B88="",C88=""),"Dates manquantes",IF(C88&lt;=B88,"Dates invalides",IF(D88="","Statut manquant",IF(D88="Annulée","Annulée (exclue)",IF(E88="","Canal manquant",IF(G88="","Montant manquant","OK")))))))</x:f>
      </x:c>
    </x:row>
    <x:row r="89" ht="21" customHeight="1">
      <x:c r="A89" s="82"/>
      <x:c r="B89" s="83"/>
      <x:c r="C89" s="83"/>
      <x:c r="D89" s="82"/>
      <x:c r="E89" s="82"/>
      <x:c r="F89" s="76" t="str">
        <x:f>IF(OR(B89="",C89="",C89&lt;=B89),"",C89-B89)</x:f>
      </x:c>
      <x:c r="G89" s="86"/>
      <x:c r="H89" s="86"/>
      <x:c r="I89" s="86"/>
      <x:c r="J89" s="86"/>
      <x:c r="K89" s="86"/>
      <x:c r="L89" s="86"/>
      <x:c r="M89" s="88" t="str">
        <x:f>IF(N89="OK",G89+H89-I89-J89-K89-L89,"")</x:f>
      </x:c>
      <x:c r="N89" s="89" t="str">
        <x:f>IF(COUNTA(A89:E89,G89:L89)=0,"",IF(OR(B89="",C89=""),"Dates manquantes",IF(C89&lt;=B89,"Dates invalides",IF(D89="","Statut manquant",IF(D89="Annulée","Annulée (exclue)",IF(E89="","Canal manquant",IF(G89="","Montant manquant","OK")))))))</x:f>
      </x:c>
    </x:row>
    <x:row r="90" ht="21" customHeight="1">
      <x:c r="A90" s="82"/>
      <x:c r="B90" s="83"/>
      <x:c r="C90" s="83"/>
      <x:c r="D90" s="82"/>
      <x:c r="E90" s="82"/>
      <x:c r="F90" s="76" t="str">
        <x:f>IF(OR(B90="",C90="",C90&lt;=B90),"",C90-B90)</x:f>
      </x:c>
      <x:c r="G90" s="86"/>
      <x:c r="H90" s="86"/>
      <x:c r="I90" s="86"/>
      <x:c r="J90" s="86"/>
      <x:c r="K90" s="86"/>
      <x:c r="L90" s="86"/>
      <x:c r="M90" s="88" t="str">
        <x:f>IF(N90="OK",G90+H90-I90-J90-K90-L90,"")</x:f>
      </x:c>
      <x:c r="N90" s="89" t="str">
        <x:f>IF(COUNTA(A90:E90,G90:L90)=0,"",IF(OR(B90="",C90=""),"Dates manquantes",IF(C90&lt;=B90,"Dates invalides",IF(D90="","Statut manquant",IF(D90="Annulée","Annulée (exclue)",IF(E90="","Canal manquant",IF(G90="","Montant manquant","OK")))))))</x:f>
      </x:c>
    </x:row>
    <x:row r="91" ht="21" customHeight="1">
      <x:c r="A91" s="82"/>
      <x:c r="B91" s="83"/>
      <x:c r="C91" s="83"/>
      <x:c r="D91" s="82"/>
      <x:c r="E91" s="82"/>
      <x:c r="F91" s="76" t="str">
        <x:f>IF(OR(B91="",C91="",C91&lt;=B91),"",C91-B91)</x:f>
      </x:c>
      <x:c r="G91" s="86"/>
      <x:c r="H91" s="86"/>
      <x:c r="I91" s="86"/>
      <x:c r="J91" s="86"/>
      <x:c r="K91" s="86"/>
      <x:c r="L91" s="86"/>
      <x:c r="M91" s="88" t="str">
        <x:f>IF(N91="OK",G91+H91-I91-J91-K91-L91,"")</x:f>
      </x:c>
      <x:c r="N91" s="89" t="str">
        <x:f>IF(COUNTA(A91:E91,G91:L91)=0,"",IF(OR(B91="",C91=""),"Dates manquantes",IF(C91&lt;=B91,"Dates invalides",IF(D91="","Statut manquant",IF(D91="Annulée","Annulée (exclue)",IF(E91="","Canal manquant",IF(G91="","Montant manquant","OK")))))))</x:f>
      </x:c>
    </x:row>
    <x:row r="92" ht="21" customHeight="1">
      <x:c r="A92" s="82"/>
      <x:c r="B92" s="83"/>
      <x:c r="C92" s="83"/>
      <x:c r="D92" s="82"/>
      <x:c r="E92" s="82"/>
      <x:c r="F92" s="76" t="str">
        <x:f>IF(OR(B92="",C92="",C92&lt;=B92),"",C92-B92)</x:f>
      </x:c>
      <x:c r="G92" s="86"/>
      <x:c r="H92" s="86"/>
      <x:c r="I92" s="86"/>
      <x:c r="J92" s="86"/>
      <x:c r="K92" s="86"/>
      <x:c r="L92" s="86"/>
      <x:c r="M92" s="88" t="str">
        <x:f>IF(N92="OK",G92+H92-I92-J92-K92-L92,"")</x:f>
      </x:c>
      <x:c r="N92" s="89" t="str">
        <x:f>IF(COUNTA(A92:E92,G92:L92)=0,"",IF(OR(B92="",C92=""),"Dates manquantes",IF(C92&lt;=B92,"Dates invalides",IF(D92="","Statut manquant",IF(D92="Annulée","Annulée (exclue)",IF(E92="","Canal manquant",IF(G92="","Montant manquant","OK")))))))</x:f>
      </x:c>
    </x:row>
    <x:row r="93" ht="21" customHeight="1">
      <x:c r="A93" s="82"/>
      <x:c r="B93" s="83"/>
      <x:c r="C93" s="83"/>
      <x:c r="D93" s="82"/>
      <x:c r="E93" s="82"/>
      <x:c r="F93" s="76" t="str">
        <x:f>IF(OR(B93="",C93="",C93&lt;=B93),"",C93-B93)</x:f>
      </x:c>
      <x:c r="G93" s="86"/>
      <x:c r="H93" s="86"/>
      <x:c r="I93" s="86"/>
      <x:c r="J93" s="86"/>
      <x:c r="K93" s="86"/>
      <x:c r="L93" s="86"/>
      <x:c r="M93" s="88" t="str">
        <x:f>IF(N93="OK",G93+H93-I93-J93-K93-L93,"")</x:f>
      </x:c>
      <x:c r="N93" s="89" t="str">
        <x:f>IF(COUNTA(A93:E93,G93:L93)=0,"",IF(OR(B93="",C93=""),"Dates manquantes",IF(C93&lt;=B93,"Dates invalides",IF(D93="","Statut manquant",IF(D93="Annulée","Annulée (exclue)",IF(E93="","Canal manquant",IF(G93="","Montant manquant","OK")))))))</x:f>
      </x:c>
    </x:row>
    <x:row r="94" ht="21" customHeight="1">
      <x:c r="A94" s="82"/>
      <x:c r="B94" s="83"/>
      <x:c r="C94" s="83"/>
      <x:c r="D94" s="82"/>
      <x:c r="E94" s="82"/>
      <x:c r="F94" s="76" t="str">
        <x:f>IF(OR(B94="",C94="",C94&lt;=B94),"",C94-B94)</x:f>
      </x:c>
      <x:c r="G94" s="86"/>
      <x:c r="H94" s="86"/>
      <x:c r="I94" s="86"/>
      <x:c r="J94" s="86"/>
      <x:c r="K94" s="86"/>
      <x:c r="L94" s="86"/>
      <x:c r="M94" s="88" t="str">
        <x:f>IF(N94="OK",G94+H94-I94-J94-K94-L94,"")</x:f>
      </x:c>
      <x:c r="N94" s="89" t="str">
        <x:f>IF(COUNTA(A94:E94,G94:L94)=0,"",IF(OR(B94="",C94=""),"Dates manquantes",IF(C94&lt;=B94,"Dates invalides",IF(D94="","Statut manquant",IF(D94="Annulée","Annulée (exclue)",IF(E94="","Canal manquant",IF(G94="","Montant manquant","OK")))))))</x:f>
      </x:c>
    </x:row>
    <x:row r="95" ht="21" customHeight="1">
      <x:c r="A95" s="82"/>
      <x:c r="B95" s="83"/>
      <x:c r="C95" s="83"/>
      <x:c r="D95" s="82"/>
      <x:c r="E95" s="82"/>
      <x:c r="F95" s="76" t="str">
        <x:f>IF(OR(B95="",C95="",C95&lt;=B95),"",C95-B95)</x:f>
      </x:c>
      <x:c r="G95" s="86"/>
      <x:c r="H95" s="86"/>
      <x:c r="I95" s="86"/>
      <x:c r="J95" s="86"/>
      <x:c r="K95" s="86"/>
      <x:c r="L95" s="86"/>
      <x:c r="M95" s="88" t="str">
        <x:f>IF(N95="OK",G95+H95-I95-J95-K95-L95,"")</x:f>
      </x:c>
      <x:c r="N95" s="89" t="str">
        <x:f>IF(COUNTA(A95:E95,G95:L95)=0,"",IF(OR(B95="",C95=""),"Dates manquantes",IF(C95&lt;=B95,"Dates invalides",IF(D95="","Statut manquant",IF(D95="Annulée","Annulée (exclue)",IF(E95="","Canal manquant",IF(G95="","Montant manquant","OK")))))))</x:f>
      </x:c>
    </x:row>
    <x:row r="96" ht="21" customHeight="1">
      <x:c r="A96" s="82"/>
      <x:c r="B96" s="83"/>
      <x:c r="C96" s="83"/>
      <x:c r="D96" s="82"/>
      <x:c r="E96" s="82"/>
      <x:c r="F96" s="76" t="str">
        <x:f>IF(OR(B96="",C96="",C96&lt;=B96),"",C96-B96)</x:f>
      </x:c>
      <x:c r="G96" s="86"/>
      <x:c r="H96" s="86"/>
      <x:c r="I96" s="86"/>
      <x:c r="J96" s="86"/>
      <x:c r="K96" s="86"/>
      <x:c r="L96" s="86"/>
      <x:c r="M96" s="88" t="str">
        <x:f>IF(N96="OK",G96+H96-I96-J96-K96-L96,"")</x:f>
      </x:c>
      <x:c r="N96" s="89" t="str">
        <x:f>IF(COUNTA(A96:E96,G96:L96)=0,"",IF(OR(B96="",C96=""),"Dates manquantes",IF(C96&lt;=B96,"Dates invalides",IF(D96="","Statut manquant",IF(D96="Annulée","Annulée (exclue)",IF(E96="","Canal manquant",IF(G96="","Montant manquant","OK")))))))</x:f>
      </x:c>
    </x:row>
    <x:row r="97" ht="21" customHeight="1">
      <x:c r="A97" s="82"/>
      <x:c r="B97" s="83"/>
      <x:c r="C97" s="83"/>
      <x:c r="D97" s="82"/>
      <x:c r="E97" s="82"/>
      <x:c r="F97" s="76" t="str">
        <x:f>IF(OR(B97="",C97="",C97&lt;=B97),"",C97-B97)</x:f>
      </x:c>
      <x:c r="G97" s="86"/>
      <x:c r="H97" s="86"/>
      <x:c r="I97" s="86"/>
      <x:c r="J97" s="86"/>
      <x:c r="K97" s="86"/>
      <x:c r="L97" s="86"/>
      <x:c r="M97" s="88" t="str">
        <x:f>IF(N97="OK",G97+H97-I97-J97-K97-L97,"")</x:f>
      </x:c>
      <x:c r="N97" s="89" t="str">
        <x:f>IF(COUNTA(A97:E97,G97:L97)=0,"",IF(OR(B97="",C97=""),"Dates manquantes",IF(C97&lt;=B97,"Dates invalides",IF(D97="","Statut manquant",IF(D97="Annulée","Annulée (exclue)",IF(E97="","Canal manquant",IF(G97="","Montant manquant","OK")))))))</x:f>
      </x:c>
    </x:row>
    <x:row r="98" ht="21" customHeight="1">
      <x:c r="A98" s="82"/>
      <x:c r="B98" s="83"/>
      <x:c r="C98" s="83"/>
      <x:c r="D98" s="82"/>
      <x:c r="E98" s="82"/>
      <x:c r="F98" s="76" t="str">
        <x:f>IF(OR(B98="",C98="",C98&lt;=B98),"",C98-B98)</x:f>
      </x:c>
      <x:c r="G98" s="86"/>
      <x:c r="H98" s="86"/>
      <x:c r="I98" s="86"/>
      <x:c r="J98" s="86"/>
      <x:c r="K98" s="86"/>
      <x:c r="L98" s="86"/>
      <x:c r="M98" s="88" t="str">
        <x:f>IF(N98="OK",G98+H98-I98-J98-K98-L98,"")</x:f>
      </x:c>
      <x:c r="N98" s="89" t="str">
        <x:f>IF(COUNTA(A98:E98,G98:L98)=0,"",IF(OR(B98="",C98=""),"Dates manquantes",IF(C98&lt;=B98,"Dates invalides",IF(D98="","Statut manquant",IF(D98="Annulée","Annulée (exclue)",IF(E98="","Canal manquant",IF(G98="","Montant manquant","OK")))))))</x:f>
      </x:c>
    </x:row>
    <x:row r="99" ht="21" customHeight="1">
      <x:c r="A99" s="82"/>
      <x:c r="B99" s="83"/>
      <x:c r="C99" s="83"/>
      <x:c r="D99" s="82"/>
      <x:c r="E99" s="82"/>
      <x:c r="F99" s="76" t="str">
        <x:f>IF(OR(B99="",C99="",C99&lt;=B99),"",C99-B99)</x:f>
      </x:c>
      <x:c r="G99" s="86"/>
      <x:c r="H99" s="86"/>
      <x:c r="I99" s="86"/>
      <x:c r="J99" s="86"/>
      <x:c r="K99" s="86"/>
      <x:c r="L99" s="86"/>
      <x:c r="M99" s="88" t="str">
        <x:f>IF(N99="OK",G99+H99-I99-J99-K99-L99,"")</x:f>
      </x:c>
      <x:c r="N99" s="89" t="str">
        <x:f>IF(COUNTA(A99:E99,G99:L99)=0,"",IF(OR(B99="",C99=""),"Dates manquantes",IF(C99&lt;=B99,"Dates invalides",IF(D99="","Statut manquant",IF(D99="Annulée","Annulée (exclue)",IF(E99="","Canal manquant",IF(G99="","Montant manquant","OK")))))))</x:f>
      </x:c>
    </x:row>
    <x:row r="100" ht="21" customHeight="1">
      <x:c r="A100" s="82"/>
      <x:c r="B100" s="83"/>
      <x:c r="C100" s="83"/>
      <x:c r="D100" s="82"/>
      <x:c r="E100" s="82"/>
      <x:c r="F100" s="76" t="str">
        <x:f>IF(OR(B100="",C100="",C100&lt;=B100),"",C100-B100)</x:f>
      </x:c>
      <x:c r="G100" s="86"/>
      <x:c r="H100" s="86"/>
      <x:c r="I100" s="86"/>
      <x:c r="J100" s="86"/>
      <x:c r="K100" s="86"/>
      <x:c r="L100" s="86"/>
      <x:c r="M100" s="88" t="str">
        <x:f>IF(N100="OK",G100+H100-I100-J100-K100-L100,"")</x:f>
      </x:c>
      <x:c r="N100" s="89" t="str">
        <x:f>IF(COUNTA(A100:E100,G100:L100)=0,"",IF(OR(B100="",C100=""),"Dates manquantes",IF(C100&lt;=B100,"Dates invalides",IF(D100="","Statut manquant",IF(D100="Annulée","Annulée (exclue)",IF(E100="","Canal manquant",IF(G100="","Montant manquant","OK")))))))</x:f>
      </x:c>
    </x:row>
    <x:row r="101" ht="21" customHeight="1">
      <x:c r="A101" s="82"/>
      <x:c r="B101" s="83"/>
      <x:c r="C101" s="83"/>
      <x:c r="D101" s="82"/>
      <x:c r="E101" s="82"/>
      <x:c r="F101" s="76" t="str">
        <x:f>IF(OR(B101="",C101="",C101&lt;=B101),"",C101-B101)</x:f>
      </x:c>
      <x:c r="G101" s="86"/>
      <x:c r="H101" s="86"/>
      <x:c r="I101" s="86"/>
      <x:c r="J101" s="86"/>
      <x:c r="K101" s="86"/>
      <x:c r="L101" s="86"/>
      <x:c r="M101" s="88" t="str">
        <x:f>IF(N101="OK",G101+H101-I101-J101-K101-L101,"")</x:f>
      </x:c>
      <x:c r="N101" s="89" t="str">
        <x:f>IF(COUNTA(A101:E101,G101:L101)=0,"",IF(OR(B101="",C101=""),"Dates manquantes",IF(C101&lt;=B101,"Dates invalides",IF(D101="","Statut manquant",IF(D101="Annulée","Annulée (exclue)",IF(E101="","Canal manquant",IF(G101="","Montant manquant","OK")))))))</x:f>
      </x:c>
    </x:row>
    <x:row r="102" ht="21" customHeight="1">
      <x:c r="A102" s="82"/>
      <x:c r="B102" s="83"/>
      <x:c r="C102" s="83"/>
      <x:c r="D102" s="82"/>
      <x:c r="E102" s="82"/>
      <x:c r="F102" s="76" t="str">
        <x:f>IF(OR(B102="",C102="",C102&lt;=B102),"",C102-B102)</x:f>
      </x:c>
      <x:c r="G102" s="86"/>
      <x:c r="H102" s="86"/>
      <x:c r="I102" s="86"/>
      <x:c r="J102" s="86"/>
      <x:c r="K102" s="86"/>
      <x:c r="L102" s="86"/>
      <x:c r="M102" s="88" t="str">
        <x:f>IF(N102="OK",G102+H102-I102-J102-K102-L102,"")</x:f>
      </x:c>
      <x:c r="N102" s="89" t="str">
        <x:f>IF(COUNTA(A102:E102,G102:L102)=0,"",IF(OR(B102="",C102=""),"Dates manquantes",IF(C102&lt;=B102,"Dates invalides",IF(D102="","Statut manquant",IF(D102="Annulée","Annulée (exclue)",IF(E102="","Canal manquant",IF(G102="","Montant manquant","OK")))))))</x:f>
      </x:c>
    </x:row>
    <x:row r="103" ht="21" customHeight="1">
      <x:c r="A103" s="82"/>
      <x:c r="B103" s="83"/>
      <x:c r="C103" s="83"/>
      <x:c r="D103" s="82"/>
      <x:c r="E103" s="82"/>
      <x:c r="F103" s="76" t="str">
        <x:f>IF(OR(B103="",C103="",C103&lt;=B103),"",C103-B103)</x:f>
      </x:c>
      <x:c r="G103" s="86"/>
      <x:c r="H103" s="86"/>
      <x:c r="I103" s="86"/>
      <x:c r="J103" s="86"/>
      <x:c r="K103" s="86"/>
      <x:c r="L103" s="86"/>
      <x:c r="M103" s="88" t="str">
        <x:f>IF(N103="OK",G103+H103-I103-J103-K103-L103,"")</x:f>
      </x:c>
      <x:c r="N103" s="89" t="str">
        <x:f>IF(COUNTA(A103:E103,G103:L103)=0,"",IF(OR(B103="",C103=""),"Dates manquantes",IF(C103&lt;=B103,"Dates invalides",IF(D103="","Statut manquant",IF(D103="Annulée","Annulée (exclue)",IF(E103="","Canal manquant",IF(G103="","Montant manquant","OK")))))))</x:f>
      </x:c>
    </x:row>
    <x:row r="104" ht="21" customHeight="1">
      <x:c r="A104" s="82"/>
      <x:c r="B104" s="83"/>
      <x:c r="C104" s="83"/>
      <x:c r="D104" s="82"/>
      <x:c r="E104" s="82"/>
      <x:c r="F104" s="76" t="str">
        <x:f>IF(OR(B104="",C104="",C104&lt;=B104),"",C104-B104)</x:f>
      </x:c>
      <x:c r="G104" s="86"/>
      <x:c r="H104" s="86"/>
      <x:c r="I104" s="86"/>
      <x:c r="J104" s="86"/>
      <x:c r="K104" s="86"/>
      <x:c r="L104" s="86"/>
      <x:c r="M104" s="88" t="str">
        <x:f>IF(N104="OK",G104+H104-I104-J104-K104-L104,"")</x:f>
      </x:c>
      <x:c r="N104" s="89" t="str">
        <x:f>IF(COUNTA(A104:E104,G104:L104)=0,"",IF(OR(B104="",C104=""),"Dates manquantes",IF(C104&lt;=B104,"Dates invalides",IF(D104="","Statut manquant",IF(D104="Annulée","Annulée (exclue)",IF(E104="","Canal manquant",IF(G104="","Montant manquant","OK")))))))</x:f>
      </x:c>
    </x:row>
    <x:row r="105" ht="21" customHeight="1">
      <x:c r="A105" s="82"/>
      <x:c r="B105" s="83"/>
      <x:c r="C105" s="83"/>
      <x:c r="D105" s="82"/>
      <x:c r="E105" s="82"/>
      <x:c r="F105" s="76" t="str">
        <x:f>IF(OR(B105="",C105="",C105&lt;=B105),"",C105-B105)</x:f>
      </x:c>
      <x:c r="G105" s="86"/>
      <x:c r="H105" s="86"/>
      <x:c r="I105" s="86"/>
      <x:c r="J105" s="86"/>
      <x:c r="K105" s="86"/>
      <x:c r="L105" s="86"/>
      <x:c r="M105" s="88" t="str">
        <x:f>IF(N105="OK",G105+H105-I105-J105-K105-L105,"")</x:f>
      </x:c>
      <x:c r="N105" s="89" t="str">
        <x:f>IF(COUNTA(A105:E105,G105:L105)=0,"",IF(OR(B105="",C105=""),"Dates manquantes",IF(C105&lt;=B105,"Dates invalides",IF(D105="","Statut manquant",IF(D105="Annulée","Annulée (exclue)",IF(E105="","Canal manquant",IF(G105="","Montant manquant","OK")))))))</x:f>
      </x:c>
    </x:row>
    <x:row r="106" ht="21" customHeight="1">
      <x:c r="A106" s="82"/>
      <x:c r="B106" s="83"/>
      <x:c r="C106" s="83"/>
      <x:c r="D106" s="82"/>
      <x:c r="E106" s="82"/>
      <x:c r="F106" s="76" t="str">
        <x:f>IF(OR(B106="",C106="",C106&lt;=B106),"",C106-B106)</x:f>
      </x:c>
      <x:c r="G106" s="86"/>
      <x:c r="H106" s="86"/>
      <x:c r="I106" s="86"/>
      <x:c r="J106" s="86"/>
      <x:c r="K106" s="86"/>
      <x:c r="L106" s="86"/>
      <x:c r="M106" s="88" t="str">
        <x:f>IF(N106="OK",G106+H106-I106-J106-K106-L106,"")</x:f>
      </x:c>
      <x:c r="N106" s="89" t="str">
        <x:f>IF(COUNTA(A106:E106,G106:L106)=0,"",IF(OR(B106="",C106=""),"Dates manquantes",IF(C106&lt;=B106,"Dates invalides",IF(D106="","Statut manquant",IF(D106="Annulée","Annulée (exclue)",IF(E106="","Canal manquant",IF(G106="","Montant manquant","OK")))))))</x:f>
      </x:c>
    </x:row>
    <x:row r="107" ht="21" customHeight="1">
      <x:c r="A107" s="82"/>
      <x:c r="B107" s="83"/>
      <x:c r="C107" s="83"/>
      <x:c r="D107" s="82"/>
      <x:c r="E107" s="82"/>
      <x:c r="F107" s="76" t="str">
        <x:f>IF(OR(B107="",C107="",C107&lt;=B107),"",C107-B107)</x:f>
      </x:c>
      <x:c r="G107" s="86"/>
      <x:c r="H107" s="86"/>
      <x:c r="I107" s="86"/>
      <x:c r="J107" s="86"/>
      <x:c r="K107" s="86"/>
      <x:c r="L107" s="86"/>
      <x:c r="M107" s="88" t="str">
        <x:f>IF(N107="OK",G107+H107-I107-J107-K107-L107,"")</x:f>
      </x:c>
      <x:c r="N107" s="89" t="str">
        <x:f>IF(COUNTA(A107:E107,G107:L107)=0,"",IF(OR(B107="",C107=""),"Dates manquantes",IF(C107&lt;=B107,"Dates invalides",IF(D107="","Statut manquant",IF(D107="Annulée","Annulée (exclue)",IF(E107="","Canal manquant",IF(G107="","Montant manquant","OK")))))))</x:f>
      </x:c>
    </x:row>
    <x:row r="108" ht="21" customHeight="1">
      <x:c r="A108" s="82"/>
      <x:c r="B108" s="83"/>
      <x:c r="C108" s="83"/>
      <x:c r="D108" s="82"/>
      <x:c r="E108" s="82"/>
      <x:c r="F108" s="76" t="str">
        <x:f>IF(OR(B108="",C108="",C108&lt;=B108),"",C108-B108)</x:f>
      </x:c>
      <x:c r="G108" s="86"/>
      <x:c r="H108" s="86"/>
      <x:c r="I108" s="86"/>
      <x:c r="J108" s="86"/>
      <x:c r="K108" s="86"/>
      <x:c r="L108" s="86"/>
      <x:c r="M108" s="88" t="str">
        <x:f>IF(N108="OK",G108+H108-I108-J108-K108-L108,"")</x:f>
      </x:c>
      <x:c r="N108" s="89" t="str">
        <x:f>IF(COUNTA(A108:E108,G108:L108)=0,"",IF(OR(B108="",C108=""),"Dates manquantes",IF(C108&lt;=B108,"Dates invalides",IF(D108="","Statut manquant",IF(D108="Annulée","Annulée (exclue)",IF(E108="","Canal manquant",IF(G108="","Montant manquant","OK")))))))</x:f>
      </x:c>
    </x:row>
    <x:row r="109" ht="21" customHeight="1">
      <x:c r="A109" s="82"/>
      <x:c r="B109" s="83"/>
      <x:c r="C109" s="83"/>
      <x:c r="D109" s="82"/>
      <x:c r="E109" s="82"/>
      <x:c r="F109" s="76" t="str">
        <x:f>IF(OR(B109="",C109="",C109&lt;=B109),"",C109-B109)</x:f>
      </x:c>
      <x:c r="G109" s="86"/>
      <x:c r="H109" s="86"/>
      <x:c r="I109" s="86"/>
      <x:c r="J109" s="86"/>
      <x:c r="K109" s="86"/>
      <x:c r="L109" s="86"/>
      <x:c r="M109" s="88" t="str">
        <x:f>IF(N109="OK",G109+H109-I109-J109-K109-L109,"")</x:f>
      </x:c>
      <x:c r="N109" s="89" t="str">
        <x:f>IF(COUNTA(A109:E109,G109:L109)=0,"",IF(OR(B109="",C109=""),"Dates manquantes",IF(C109&lt;=B109,"Dates invalides",IF(D109="","Statut manquant",IF(D109="Annulée","Annulée (exclue)",IF(E109="","Canal manquant",IF(G109="","Montant manquant","OK")))))))</x:f>
      </x:c>
    </x:row>
    <x:row r="110" ht="21" customHeight="1">
      <x:c r="A110" s="82"/>
      <x:c r="B110" s="83"/>
      <x:c r="C110" s="83"/>
      <x:c r="D110" s="82"/>
      <x:c r="E110" s="82"/>
      <x:c r="F110" s="76" t="str">
        <x:f>IF(OR(B110="",C110="",C110&lt;=B110),"",C110-B110)</x:f>
      </x:c>
      <x:c r="G110" s="86"/>
      <x:c r="H110" s="86"/>
      <x:c r="I110" s="86"/>
      <x:c r="J110" s="86"/>
      <x:c r="K110" s="86"/>
      <x:c r="L110" s="86"/>
      <x:c r="M110" s="88" t="str">
        <x:f>IF(N110="OK",G110+H110-I110-J110-K110-L110,"")</x:f>
      </x:c>
      <x:c r="N110" s="89" t="str">
        <x:f>IF(COUNTA(A110:E110,G110:L110)=0,"",IF(OR(B110="",C110=""),"Dates manquantes",IF(C110&lt;=B110,"Dates invalides",IF(D110="","Statut manquant",IF(D110="Annulée","Annulée (exclue)",IF(E110="","Canal manquant",IF(G110="","Montant manquant","OK")))))))</x:f>
      </x:c>
    </x:row>
    <x:row r="111" ht="21" customHeight="1">
      <x:c r="A111" s="82"/>
      <x:c r="B111" s="83"/>
      <x:c r="C111" s="83"/>
      <x:c r="D111" s="82"/>
      <x:c r="E111" s="82"/>
      <x:c r="F111" s="76" t="str">
        <x:f>IF(OR(B111="",C111="",C111&lt;=B111),"",C111-B111)</x:f>
      </x:c>
      <x:c r="G111" s="86"/>
      <x:c r="H111" s="86"/>
      <x:c r="I111" s="86"/>
      <x:c r="J111" s="86"/>
      <x:c r="K111" s="86"/>
      <x:c r="L111" s="86"/>
      <x:c r="M111" s="88" t="str">
        <x:f>IF(N111="OK",G111+H111-I111-J111-K111-L111,"")</x:f>
      </x:c>
      <x:c r="N111" s="89" t="str">
        <x:f>IF(COUNTA(A111:E111,G111:L111)=0,"",IF(OR(B111="",C111=""),"Dates manquantes",IF(C111&lt;=B111,"Dates invalides",IF(D111="","Statut manquant",IF(D111="Annulée","Annulée (exclue)",IF(E111="","Canal manquant",IF(G111="","Montant manquant","OK")))))))</x:f>
      </x:c>
    </x:row>
    <x:row r="112" ht="21" customHeight="1">
      <x:c r="A112" s="82"/>
      <x:c r="B112" s="83"/>
      <x:c r="C112" s="83"/>
      <x:c r="D112" s="82"/>
      <x:c r="E112" s="82"/>
      <x:c r="F112" s="76" t="str">
        <x:f>IF(OR(B112="",C112="",C112&lt;=B112),"",C112-B112)</x:f>
      </x:c>
      <x:c r="G112" s="86"/>
      <x:c r="H112" s="86"/>
      <x:c r="I112" s="86"/>
      <x:c r="J112" s="86"/>
      <x:c r="K112" s="86"/>
      <x:c r="L112" s="86"/>
      <x:c r="M112" s="88" t="str">
        <x:f>IF(N112="OK",G112+H112-I112-J112-K112-L112,"")</x:f>
      </x:c>
      <x:c r="N112" s="89" t="str">
        <x:f>IF(COUNTA(A112:E112,G112:L112)=0,"",IF(OR(B112="",C112=""),"Dates manquantes",IF(C112&lt;=B112,"Dates invalides",IF(D112="","Statut manquant",IF(D112="Annulée","Annulée (exclue)",IF(E112="","Canal manquant",IF(G112="","Montant manquant","OK")))))))</x:f>
      </x:c>
    </x:row>
    <x:row r="113" ht="21" customHeight="1">
      <x:c r="A113" s="82"/>
      <x:c r="B113" s="83"/>
      <x:c r="C113" s="83"/>
      <x:c r="D113" s="82"/>
      <x:c r="E113" s="82"/>
      <x:c r="F113" s="76" t="str">
        <x:f>IF(OR(B113="",C113="",C113&lt;=B113),"",C113-B113)</x:f>
      </x:c>
      <x:c r="G113" s="86"/>
      <x:c r="H113" s="86"/>
      <x:c r="I113" s="86"/>
      <x:c r="J113" s="86"/>
      <x:c r="K113" s="86"/>
      <x:c r="L113" s="86"/>
      <x:c r="M113" s="88" t="str">
        <x:f>IF(N113="OK",G113+H113-I113-J113-K113-L113,"")</x:f>
      </x:c>
      <x:c r="N113" s="89" t="str">
        <x:f>IF(COUNTA(A113:E113,G113:L113)=0,"",IF(OR(B113="",C113=""),"Dates manquantes",IF(C113&lt;=B113,"Dates invalides",IF(D113="","Statut manquant",IF(D113="Annulée","Annulée (exclue)",IF(E113="","Canal manquant",IF(G113="","Montant manquant","OK")))))))</x:f>
      </x:c>
    </x:row>
    <x:row r="114" ht="21" customHeight="1">
      <x:c r="A114" s="82"/>
      <x:c r="B114" s="83"/>
      <x:c r="C114" s="83"/>
      <x:c r="D114" s="82"/>
      <x:c r="E114" s="82"/>
      <x:c r="F114" s="76" t="str">
        <x:f>IF(OR(B114="",C114="",C114&lt;=B114),"",C114-B114)</x:f>
      </x:c>
      <x:c r="G114" s="86"/>
      <x:c r="H114" s="86"/>
      <x:c r="I114" s="86"/>
      <x:c r="J114" s="86"/>
      <x:c r="K114" s="86"/>
      <x:c r="L114" s="86"/>
      <x:c r="M114" s="88" t="str">
        <x:f>IF(N114="OK",G114+H114-I114-J114-K114-L114,"")</x:f>
      </x:c>
      <x:c r="N114" s="89" t="str">
        <x:f>IF(COUNTA(A114:E114,G114:L114)=0,"",IF(OR(B114="",C114=""),"Dates manquantes",IF(C114&lt;=B114,"Dates invalides",IF(D114="","Statut manquant",IF(D114="Annulée","Annulée (exclue)",IF(E114="","Canal manquant",IF(G114="","Montant manquant","OK")))))))</x:f>
      </x:c>
    </x:row>
    <x:row r="115" ht="21" customHeight="1">
      <x:c r="A115" s="82"/>
      <x:c r="B115" s="83"/>
      <x:c r="C115" s="83"/>
      <x:c r="D115" s="82"/>
      <x:c r="E115" s="82"/>
      <x:c r="F115" s="76" t="str">
        <x:f>IF(OR(B115="",C115="",C115&lt;=B115),"",C115-B115)</x:f>
      </x:c>
      <x:c r="G115" s="86"/>
      <x:c r="H115" s="86"/>
      <x:c r="I115" s="86"/>
      <x:c r="J115" s="86"/>
      <x:c r="K115" s="86"/>
      <x:c r="L115" s="86"/>
      <x:c r="M115" s="88" t="str">
        <x:f>IF(N115="OK",G115+H115-I115-J115-K115-L115,"")</x:f>
      </x:c>
      <x:c r="N115" s="89" t="str">
        <x:f>IF(COUNTA(A115:E115,G115:L115)=0,"",IF(OR(B115="",C115=""),"Dates manquantes",IF(C115&lt;=B115,"Dates invalides",IF(D115="","Statut manquant",IF(D115="Annulée","Annulée (exclue)",IF(E115="","Canal manquant",IF(G115="","Montant manquant","OK")))))))</x:f>
      </x:c>
    </x:row>
    <x:row r="116" ht="21" customHeight="1">
      <x:c r="A116" s="82"/>
      <x:c r="B116" s="83"/>
      <x:c r="C116" s="83"/>
      <x:c r="D116" s="82"/>
      <x:c r="E116" s="82"/>
      <x:c r="F116" s="76" t="str">
        <x:f>IF(OR(B116="",C116="",C116&lt;=B116),"",C116-B116)</x:f>
      </x:c>
      <x:c r="G116" s="86"/>
      <x:c r="H116" s="86"/>
      <x:c r="I116" s="86"/>
      <x:c r="J116" s="86"/>
      <x:c r="K116" s="86"/>
      <x:c r="L116" s="86"/>
      <x:c r="M116" s="88" t="str">
        <x:f>IF(N116="OK",G116+H116-I116-J116-K116-L116,"")</x:f>
      </x:c>
      <x:c r="N116" s="89" t="str">
        <x:f>IF(COUNTA(A116:E116,G116:L116)=0,"",IF(OR(B116="",C116=""),"Dates manquantes",IF(C116&lt;=B116,"Dates invalides",IF(D116="","Statut manquant",IF(D116="Annulée","Annulée (exclue)",IF(E116="","Canal manquant",IF(G116="","Montant manquant","OK")))))))</x:f>
      </x:c>
    </x:row>
    <x:row r="117" ht="21" customHeight="1">
      <x:c r="A117" s="82"/>
      <x:c r="B117" s="83"/>
      <x:c r="C117" s="83"/>
      <x:c r="D117" s="82"/>
      <x:c r="E117" s="82"/>
      <x:c r="F117" s="76" t="str">
        <x:f>IF(OR(B117="",C117="",C117&lt;=B117),"",C117-B117)</x:f>
      </x:c>
      <x:c r="G117" s="86"/>
      <x:c r="H117" s="86"/>
      <x:c r="I117" s="86"/>
      <x:c r="J117" s="86"/>
      <x:c r="K117" s="86"/>
      <x:c r="L117" s="86"/>
      <x:c r="M117" s="88" t="str">
        <x:f>IF(N117="OK",G117+H117-I117-J117-K117-L117,"")</x:f>
      </x:c>
      <x:c r="N117" s="89" t="str">
        <x:f>IF(COUNTA(A117:E117,G117:L117)=0,"",IF(OR(B117="",C117=""),"Dates manquantes",IF(C117&lt;=B117,"Dates invalides",IF(D117="","Statut manquant",IF(D117="Annulée","Annulée (exclue)",IF(E117="","Canal manquant",IF(G117="","Montant manquant","OK")))))))</x:f>
      </x:c>
    </x:row>
    <x:row r="118" ht="21" customHeight="1">
      <x:c r="A118" s="82"/>
      <x:c r="B118" s="83"/>
      <x:c r="C118" s="83"/>
      <x:c r="D118" s="82"/>
      <x:c r="E118" s="82"/>
      <x:c r="F118" s="76" t="str">
        <x:f>IF(OR(B118="",C118="",C118&lt;=B118),"",C118-B118)</x:f>
      </x:c>
      <x:c r="G118" s="86"/>
      <x:c r="H118" s="86"/>
      <x:c r="I118" s="86"/>
      <x:c r="J118" s="86"/>
      <x:c r="K118" s="86"/>
      <x:c r="L118" s="86"/>
      <x:c r="M118" s="88" t="str">
        <x:f>IF(N118="OK",G118+H118-I118-J118-K118-L118,"")</x:f>
      </x:c>
      <x:c r="N118" s="89" t="str">
        <x:f>IF(COUNTA(A118:E118,G118:L118)=0,"",IF(OR(B118="",C118=""),"Dates manquantes",IF(C118&lt;=B118,"Dates invalides",IF(D118="","Statut manquant",IF(D118="Annulée","Annulée (exclue)",IF(E118="","Canal manquant",IF(G118="","Montant manquant","OK")))))))</x:f>
      </x:c>
    </x:row>
    <x:row r="119" ht="21" customHeight="1">
      <x:c r="A119" s="82"/>
      <x:c r="B119" s="83"/>
      <x:c r="C119" s="83"/>
      <x:c r="D119" s="82"/>
      <x:c r="E119" s="82"/>
      <x:c r="F119" s="76" t="str">
        <x:f>IF(OR(B119="",C119="",C119&lt;=B119),"",C119-B119)</x:f>
      </x:c>
      <x:c r="G119" s="86"/>
      <x:c r="H119" s="86"/>
      <x:c r="I119" s="86"/>
      <x:c r="J119" s="86"/>
      <x:c r="K119" s="86"/>
      <x:c r="L119" s="86"/>
      <x:c r="M119" s="88" t="str">
        <x:f>IF(N119="OK",G119+H119-I119-J119-K119-L119,"")</x:f>
      </x:c>
      <x:c r="N119" s="89" t="str">
        <x:f>IF(COUNTA(A119:E119,G119:L119)=0,"",IF(OR(B119="",C119=""),"Dates manquantes",IF(C119&lt;=B119,"Dates invalides",IF(D119="","Statut manquant",IF(D119="Annulée","Annulée (exclue)",IF(E119="","Canal manquant",IF(G119="","Montant manquant","OK")))))))</x:f>
      </x:c>
    </x:row>
    <x:row r="120" ht="21" customHeight="1">
      <x:c r="A120" s="82"/>
      <x:c r="B120" s="83"/>
      <x:c r="C120" s="83"/>
      <x:c r="D120" s="82"/>
      <x:c r="E120" s="82"/>
      <x:c r="F120" s="76" t="str">
        <x:f>IF(OR(B120="",C120="",C120&lt;=B120),"",C120-B120)</x:f>
      </x:c>
      <x:c r="G120" s="86"/>
      <x:c r="H120" s="86"/>
      <x:c r="I120" s="86"/>
      <x:c r="J120" s="86"/>
      <x:c r="K120" s="86"/>
      <x:c r="L120" s="86"/>
      <x:c r="M120" s="88" t="str">
        <x:f>IF(N120="OK",G120+H120-I120-J120-K120-L120,"")</x:f>
      </x:c>
      <x:c r="N120" s="89" t="str">
        <x:f>IF(COUNTA(A120:E120,G120:L120)=0,"",IF(OR(B120="",C120=""),"Dates manquantes",IF(C120&lt;=B120,"Dates invalides",IF(D120="","Statut manquant",IF(D120="Annulée","Annulée (exclue)",IF(E120="","Canal manquant",IF(G120="","Montant manquant","OK")))))))</x:f>
      </x:c>
    </x:row>
    <x:row r="121" ht="21" customHeight="1">
      <x:c r="A121" s="82"/>
      <x:c r="B121" s="83"/>
      <x:c r="C121" s="83"/>
      <x:c r="D121" s="82"/>
      <x:c r="E121" s="82"/>
      <x:c r="F121" s="76" t="str">
        <x:f>IF(OR(B121="",C121="",C121&lt;=B121),"",C121-B121)</x:f>
      </x:c>
      <x:c r="G121" s="86"/>
      <x:c r="H121" s="86"/>
      <x:c r="I121" s="86"/>
      <x:c r="J121" s="86"/>
      <x:c r="K121" s="86"/>
      <x:c r="L121" s="86"/>
      <x:c r="M121" s="88" t="str">
        <x:f>IF(N121="OK",G121+H121-I121-J121-K121-L121,"")</x:f>
      </x:c>
      <x:c r="N121" s="89" t="str">
        <x:f>IF(COUNTA(A121:E121,G121:L121)=0,"",IF(OR(B121="",C121=""),"Dates manquantes",IF(C121&lt;=B121,"Dates invalides",IF(D121="","Statut manquant",IF(D121="Annulée","Annulée (exclue)",IF(E121="","Canal manquant",IF(G121="","Montant manquant","OK")))))))</x:f>
      </x:c>
    </x:row>
    <x:row r="122" ht="21" customHeight="1">
      <x:c r="A122" s="82"/>
      <x:c r="B122" s="83"/>
      <x:c r="C122" s="83"/>
      <x:c r="D122" s="82"/>
      <x:c r="E122" s="82"/>
      <x:c r="F122" s="76" t="str">
        <x:f>IF(OR(B122="",C122="",C122&lt;=B122),"",C122-B122)</x:f>
      </x:c>
      <x:c r="G122" s="86"/>
      <x:c r="H122" s="86"/>
      <x:c r="I122" s="86"/>
      <x:c r="J122" s="86"/>
      <x:c r="K122" s="86"/>
      <x:c r="L122" s="86"/>
      <x:c r="M122" s="88" t="str">
        <x:f>IF(N122="OK",G122+H122-I122-J122-K122-L122,"")</x:f>
      </x:c>
      <x:c r="N122" s="89" t="str">
        <x:f>IF(COUNTA(A122:E122,G122:L122)=0,"",IF(OR(B122="",C122=""),"Dates manquantes",IF(C122&lt;=B122,"Dates invalides",IF(D122="","Statut manquant",IF(D122="Annulée","Annulée (exclue)",IF(E122="","Canal manquant",IF(G122="","Montant manquant","OK")))))))</x:f>
      </x:c>
    </x:row>
    <x:row r="123" ht="21" customHeight="1">
      <x:c r="A123" s="82"/>
      <x:c r="B123" s="83"/>
      <x:c r="C123" s="83"/>
      <x:c r="D123" s="82"/>
      <x:c r="E123" s="82"/>
      <x:c r="F123" s="76" t="str">
        <x:f>IF(OR(B123="",C123="",C123&lt;=B123),"",C123-B123)</x:f>
      </x:c>
      <x:c r="G123" s="86"/>
      <x:c r="H123" s="86"/>
      <x:c r="I123" s="86"/>
      <x:c r="J123" s="86"/>
      <x:c r="K123" s="86"/>
      <x:c r="L123" s="86"/>
      <x:c r="M123" s="88" t="str">
        <x:f>IF(N123="OK",G123+H123-I123-J123-K123-L123,"")</x:f>
      </x:c>
      <x:c r="N123" s="89" t="str">
        <x:f>IF(COUNTA(A123:E123,G123:L123)=0,"",IF(OR(B123="",C123=""),"Dates manquantes",IF(C123&lt;=B123,"Dates invalides",IF(D123="","Statut manquant",IF(D123="Annulée","Annulée (exclue)",IF(E123="","Canal manquant",IF(G123="","Montant manquant","OK")))))))</x:f>
      </x:c>
    </x:row>
    <x:row r="124" ht="21" customHeight="1">
      <x:c r="A124" s="82"/>
      <x:c r="B124" s="83"/>
      <x:c r="C124" s="83"/>
      <x:c r="D124" s="82"/>
      <x:c r="E124" s="82"/>
      <x:c r="F124" s="76" t="str">
        <x:f>IF(OR(B124="",C124="",C124&lt;=B124),"",C124-B124)</x:f>
      </x:c>
      <x:c r="G124" s="86"/>
      <x:c r="H124" s="86"/>
      <x:c r="I124" s="86"/>
      <x:c r="J124" s="86"/>
      <x:c r="K124" s="86"/>
      <x:c r="L124" s="86"/>
      <x:c r="M124" s="88" t="str">
        <x:f>IF(N124="OK",G124+H124-I124-J124-K124-L124,"")</x:f>
      </x:c>
      <x:c r="N124" s="89" t="str">
        <x:f>IF(COUNTA(A124:E124,G124:L124)=0,"",IF(OR(B124="",C124=""),"Dates manquantes",IF(C124&lt;=B124,"Dates invalides",IF(D124="","Statut manquant",IF(D124="Annulée","Annulée (exclue)",IF(E124="","Canal manquant",IF(G124="","Montant manquant","OK")))))))</x:f>
      </x:c>
    </x:row>
    <x:row r="125" ht="21" customHeight="1">
      <x:c r="A125" s="82"/>
      <x:c r="B125" s="83"/>
      <x:c r="C125" s="83"/>
      <x:c r="D125" s="82"/>
      <x:c r="E125" s="82"/>
      <x:c r="F125" s="76" t="str">
        <x:f>IF(OR(B125="",C125="",C125&lt;=B125),"",C125-B125)</x:f>
      </x:c>
      <x:c r="G125" s="86"/>
      <x:c r="H125" s="86"/>
      <x:c r="I125" s="86"/>
      <x:c r="J125" s="86"/>
      <x:c r="K125" s="86"/>
      <x:c r="L125" s="86"/>
      <x:c r="M125" s="88" t="str">
        <x:f>IF(N125="OK",G125+H125-I125-J125-K125-L125,"")</x:f>
      </x:c>
      <x:c r="N125" s="89" t="str">
        <x:f>IF(COUNTA(A125:E125,G125:L125)=0,"",IF(OR(B125="",C125=""),"Dates manquantes",IF(C125&lt;=B125,"Dates invalides",IF(D125="","Statut manquant",IF(D125="Annulée","Annulée (exclue)",IF(E125="","Canal manquant",IF(G125="","Montant manquant","OK")))))))</x:f>
      </x:c>
    </x:row>
    <x:row r="126" ht="21" customHeight="1">
      <x:c r="A126" s="82"/>
      <x:c r="B126" s="83"/>
      <x:c r="C126" s="83"/>
      <x:c r="D126" s="82"/>
      <x:c r="E126" s="82"/>
      <x:c r="F126" s="76" t="str">
        <x:f>IF(OR(B126="",C126="",C126&lt;=B126),"",C126-B126)</x:f>
      </x:c>
      <x:c r="G126" s="86"/>
      <x:c r="H126" s="86"/>
      <x:c r="I126" s="86"/>
      <x:c r="J126" s="86"/>
      <x:c r="K126" s="86"/>
      <x:c r="L126" s="86"/>
      <x:c r="M126" s="88" t="str">
        <x:f>IF(N126="OK",G126+H126-I126-J126-K126-L126,"")</x:f>
      </x:c>
      <x:c r="N126" s="89" t="str">
        <x:f>IF(COUNTA(A126:E126,G126:L126)=0,"",IF(OR(B126="",C126=""),"Dates manquantes",IF(C126&lt;=B126,"Dates invalides",IF(D126="","Statut manquant",IF(D126="Annulée","Annulée (exclue)",IF(E126="","Canal manquant",IF(G126="","Montant manquant","OK")))))))</x:f>
      </x:c>
    </x:row>
    <x:row r="127" ht="21" customHeight="1">
      <x:c r="A127" s="82"/>
      <x:c r="B127" s="83"/>
      <x:c r="C127" s="83"/>
      <x:c r="D127" s="82"/>
      <x:c r="E127" s="82"/>
      <x:c r="F127" s="76" t="str">
        <x:f>IF(OR(B127="",C127="",C127&lt;=B127),"",C127-B127)</x:f>
      </x:c>
      <x:c r="G127" s="86"/>
      <x:c r="H127" s="86"/>
      <x:c r="I127" s="86"/>
      <x:c r="J127" s="86"/>
      <x:c r="K127" s="86"/>
      <x:c r="L127" s="86"/>
      <x:c r="M127" s="88" t="str">
        <x:f>IF(N127="OK",G127+H127-I127-J127-K127-L127,"")</x:f>
      </x:c>
      <x:c r="N127" s="89" t="str">
        <x:f>IF(COUNTA(A127:E127,G127:L127)=0,"",IF(OR(B127="",C127=""),"Dates manquantes",IF(C127&lt;=B127,"Dates invalides",IF(D127="","Statut manquant",IF(D127="Annulée","Annulée (exclue)",IF(E127="","Canal manquant",IF(G127="","Montant manquant","OK")))))))</x:f>
      </x:c>
    </x:row>
    <x:row r="128" ht="21" customHeight="1">
      <x:c r="A128" s="82"/>
      <x:c r="B128" s="83"/>
      <x:c r="C128" s="83"/>
      <x:c r="D128" s="82"/>
      <x:c r="E128" s="82"/>
      <x:c r="F128" s="76" t="str">
        <x:f>IF(OR(B128="",C128="",C128&lt;=B128),"",C128-B128)</x:f>
      </x:c>
      <x:c r="G128" s="86"/>
      <x:c r="H128" s="86"/>
      <x:c r="I128" s="86"/>
      <x:c r="J128" s="86"/>
      <x:c r="K128" s="86"/>
      <x:c r="L128" s="86"/>
      <x:c r="M128" s="88" t="str">
        <x:f>IF(N128="OK",G128+H128-I128-J128-K128-L128,"")</x:f>
      </x:c>
      <x:c r="N128" s="89" t="str">
        <x:f>IF(COUNTA(A128:E128,G128:L128)=0,"",IF(OR(B128="",C128=""),"Dates manquantes",IF(C128&lt;=B128,"Dates invalides",IF(D128="","Statut manquant",IF(D128="Annulée","Annulée (exclue)",IF(E128="","Canal manquant",IF(G128="","Montant manquant","OK")))))))</x:f>
      </x:c>
    </x:row>
    <x:row r="129" ht="21" customHeight="1">
      <x:c r="A129" s="82"/>
      <x:c r="B129" s="83"/>
      <x:c r="C129" s="83"/>
      <x:c r="D129" s="82"/>
      <x:c r="E129" s="82"/>
      <x:c r="F129" s="76" t="str">
        <x:f>IF(OR(B129="",C129="",C129&lt;=B129),"",C129-B129)</x:f>
      </x:c>
      <x:c r="G129" s="86"/>
      <x:c r="H129" s="86"/>
      <x:c r="I129" s="86"/>
      <x:c r="J129" s="86"/>
      <x:c r="K129" s="86"/>
      <x:c r="L129" s="86"/>
      <x:c r="M129" s="88" t="str">
        <x:f>IF(N129="OK",G129+H129-I129-J129-K129-L129,"")</x:f>
      </x:c>
      <x:c r="N129" s="89" t="str">
        <x:f>IF(COUNTA(A129:E129,G129:L129)=0,"",IF(OR(B129="",C129=""),"Dates manquantes",IF(C129&lt;=B129,"Dates invalides",IF(D129="","Statut manquant",IF(D129="Annulée","Annulée (exclue)",IF(E129="","Canal manquant",IF(G129="","Montant manquant","OK")))))))</x:f>
      </x:c>
    </x:row>
    <x:row r="130" ht="21" customHeight="1">
      <x:c r="A130" s="82"/>
      <x:c r="B130" s="83"/>
      <x:c r="C130" s="83"/>
      <x:c r="D130" s="82"/>
      <x:c r="E130" s="82"/>
      <x:c r="F130" s="76" t="str">
        <x:f>IF(OR(B130="",C130="",C130&lt;=B130),"",C130-B130)</x:f>
      </x:c>
      <x:c r="G130" s="86"/>
      <x:c r="H130" s="86"/>
      <x:c r="I130" s="86"/>
      <x:c r="J130" s="86"/>
      <x:c r="K130" s="86"/>
      <x:c r="L130" s="86"/>
      <x:c r="M130" s="88" t="str">
        <x:f>IF(N130="OK",G130+H130-I130-J130-K130-L130,"")</x:f>
      </x:c>
      <x:c r="N130" s="89" t="str">
        <x:f>IF(COUNTA(A130:E130,G130:L130)=0,"",IF(OR(B130="",C130=""),"Dates manquantes",IF(C130&lt;=B130,"Dates invalides",IF(D130="","Statut manquant",IF(D130="Annulée","Annulée (exclue)",IF(E130="","Canal manquant",IF(G130="","Montant manquant","OK")))))))</x:f>
      </x:c>
    </x:row>
    <x:row r="131" ht="21" customHeight="1">
      <x:c r="A131" s="82"/>
      <x:c r="B131" s="83"/>
      <x:c r="C131" s="83"/>
      <x:c r="D131" s="82"/>
      <x:c r="E131" s="82"/>
      <x:c r="F131" s="76" t="str">
        <x:f>IF(OR(B131="",C131="",C131&lt;=B131),"",C131-B131)</x:f>
      </x:c>
      <x:c r="G131" s="86"/>
      <x:c r="H131" s="86"/>
      <x:c r="I131" s="86"/>
      <x:c r="J131" s="86"/>
      <x:c r="K131" s="86"/>
      <x:c r="L131" s="86"/>
      <x:c r="M131" s="88" t="str">
        <x:f>IF(N131="OK",G131+H131-I131-J131-K131-L131,"")</x:f>
      </x:c>
      <x:c r="N131" s="89" t="str">
        <x:f>IF(COUNTA(A131:E131,G131:L131)=0,"",IF(OR(B131="",C131=""),"Dates manquantes",IF(C131&lt;=B131,"Dates invalides",IF(D131="","Statut manquant",IF(D131="Annulée","Annulée (exclue)",IF(E131="","Canal manquant",IF(G131="","Montant manquant","OK")))))))</x:f>
      </x:c>
    </x:row>
    <x:row r="132" ht="21" customHeight="1">
      <x:c r="A132" s="82"/>
      <x:c r="B132" s="83"/>
      <x:c r="C132" s="83"/>
      <x:c r="D132" s="82"/>
      <x:c r="E132" s="82"/>
      <x:c r="F132" s="76" t="str">
        <x:f>IF(OR(B132="",C132="",C132&lt;=B132),"",C132-B132)</x:f>
      </x:c>
      <x:c r="G132" s="86"/>
      <x:c r="H132" s="86"/>
      <x:c r="I132" s="86"/>
      <x:c r="J132" s="86"/>
      <x:c r="K132" s="86"/>
      <x:c r="L132" s="86"/>
      <x:c r="M132" s="88" t="str">
        <x:f>IF(N132="OK",G132+H132-I132-J132-K132-L132,"")</x:f>
      </x:c>
      <x:c r="N132" s="89" t="str">
        <x:f>IF(COUNTA(A132:E132,G132:L132)=0,"",IF(OR(B132="",C132=""),"Dates manquantes",IF(C132&lt;=B132,"Dates invalides",IF(D132="","Statut manquant",IF(D132="Annulée","Annulée (exclue)",IF(E132="","Canal manquant",IF(G132="","Montant manquant","OK")))))))</x:f>
      </x:c>
    </x:row>
    <x:row r="133" ht="21" customHeight="1">
      <x:c r="A133" s="82"/>
      <x:c r="B133" s="83"/>
      <x:c r="C133" s="83"/>
      <x:c r="D133" s="82"/>
      <x:c r="E133" s="82"/>
      <x:c r="F133" s="76" t="str">
        <x:f>IF(OR(B133="",C133="",C133&lt;=B133),"",C133-B133)</x:f>
      </x:c>
      <x:c r="G133" s="86"/>
      <x:c r="H133" s="86"/>
      <x:c r="I133" s="86"/>
      <x:c r="J133" s="86"/>
      <x:c r="K133" s="86"/>
      <x:c r="L133" s="86"/>
      <x:c r="M133" s="88" t="str">
        <x:f>IF(N133="OK",G133+H133-I133-J133-K133-L133,"")</x:f>
      </x:c>
      <x:c r="N133" s="89" t="str">
        <x:f>IF(COUNTA(A133:E133,G133:L133)=0,"",IF(OR(B133="",C133=""),"Dates manquantes",IF(C133&lt;=B133,"Dates invalides",IF(D133="","Statut manquant",IF(D133="Annulée","Annulée (exclue)",IF(E133="","Canal manquant",IF(G133="","Montant manquant","OK")))))))</x:f>
      </x:c>
    </x:row>
    <x:row r="134" ht="21" customHeight="1">
      <x:c r="A134" s="82"/>
      <x:c r="B134" s="83"/>
      <x:c r="C134" s="83"/>
      <x:c r="D134" s="82"/>
      <x:c r="E134" s="82"/>
      <x:c r="F134" s="76" t="str">
        <x:f>IF(OR(B134="",C134="",C134&lt;=B134),"",C134-B134)</x:f>
      </x:c>
      <x:c r="G134" s="86"/>
      <x:c r="H134" s="86"/>
      <x:c r="I134" s="86"/>
      <x:c r="J134" s="86"/>
      <x:c r="K134" s="86"/>
      <x:c r="L134" s="86"/>
      <x:c r="M134" s="88" t="str">
        <x:f>IF(N134="OK",G134+H134-I134-J134-K134-L134,"")</x:f>
      </x:c>
      <x:c r="N134" s="89" t="str">
        <x:f>IF(COUNTA(A134:E134,G134:L134)=0,"",IF(OR(B134="",C134=""),"Dates manquantes",IF(C134&lt;=B134,"Dates invalides",IF(D134="","Statut manquant",IF(D134="Annulée","Annulée (exclue)",IF(E134="","Canal manquant",IF(G134="","Montant manquant","OK")))))))</x:f>
      </x:c>
    </x:row>
    <x:row r="135" ht="21" customHeight="1">
      <x:c r="A135" s="82"/>
      <x:c r="B135" s="83"/>
      <x:c r="C135" s="83"/>
      <x:c r="D135" s="82"/>
      <x:c r="E135" s="82"/>
      <x:c r="F135" s="76" t="str">
        <x:f>IF(OR(B135="",C135="",C135&lt;=B135),"",C135-B135)</x:f>
      </x:c>
      <x:c r="G135" s="86"/>
      <x:c r="H135" s="86"/>
      <x:c r="I135" s="86"/>
      <x:c r="J135" s="86"/>
      <x:c r="K135" s="86"/>
      <x:c r="L135" s="86"/>
      <x:c r="M135" s="88" t="str">
        <x:f>IF(N135="OK",G135+H135-I135-J135-K135-L135,"")</x:f>
      </x:c>
      <x:c r="N135" s="89" t="str">
        <x:f>IF(COUNTA(A135:E135,G135:L135)=0,"",IF(OR(B135="",C135=""),"Dates manquantes",IF(C135&lt;=B135,"Dates invalides",IF(D135="","Statut manquant",IF(D135="Annulée","Annulée (exclue)",IF(E135="","Canal manquant",IF(G135="","Montant manquant","OK")))))))</x:f>
      </x:c>
    </x:row>
    <x:row r="136" ht="21" customHeight="1">
      <x:c r="A136" s="82"/>
      <x:c r="B136" s="83"/>
      <x:c r="C136" s="83"/>
      <x:c r="D136" s="82"/>
      <x:c r="E136" s="82"/>
      <x:c r="F136" s="76" t="str">
        <x:f>IF(OR(B136="",C136="",C136&lt;=B136),"",C136-B136)</x:f>
      </x:c>
      <x:c r="G136" s="86"/>
      <x:c r="H136" s="86"/>
      <x:c r="I136" s="86"/>
      <x:c r="J136" s="86"/>
      <x:c r="K136" s="86"/>
      <x:c r="L136" s="86"/>
      <x:c r="M136" s="88" t="str">
        <x:f>IF(N136="OK",G136+H136-I136-J136-K136-L136,"")</x:f>
      </x:c>
      <x:c r="N136" s="89" t="str">
        <x:f>IF(COUNTA(A136:E136,G136:L136)=0,"",IF(OR(B136="",C136=""),"Dates manquantes",IF(C136&lt;=B136,"Dates invalides",IF(D136="","Statut manquant",IF(D136="Annulée","Annulée (exclue)",IF(E136="","Canal manquant",IF(G136="","Montant manquant","OK")))))))</x:f>
      </x:c>
    </x:row>
    <x:row r="137" ht="21" customHeight="1">
      <x:c r="A137" s="82"/>
      <x:c r="B137" s="83"/>
      <x:c r="C137" s="83"/>
      <x:c r="D137" s="82"/>
      <x:c r="E137" s="82"/>
      <x:c r="F137" s="76" t="str">
        <x:f>IF(OR(B137="",C137="",C137&lt;=B137),"",C137-B137)</x:f>
      </x:c>
      <x:c r="G137" s="86"/>
      <x:c r="H137" s="86"/>
      <x:c r="I137" s="86"/>
      <x:c r="J137" s="86"/>
      <x:c r="K137" s="86"/>
      <x:c r="L137" s="86"/>
      <x:c r="M137" s="88" t="str">
        <x:f>IF(N137="OK",G137+H137-I137-J137-K137-L137,"")</x:f>
      </x:c>
      <x:c r="N137" s="89" t="str">
        <x:f>IF(COUNTA(A137:E137,G137:L137)=0,"",IF(OR(B137="",C137=""),"Dates manquantes",IF(C137&lt;=B137,"Dates invalides",IF(D137="","Statut manquant",IF(D137="Annulée","Annulée (exclue)",IF(E137="","Canal manquant",IF(G137="","Montant manquant","OK")))))))</x:f>
      </x:c>
    </x:row>
    <x:row r="138" ht="21" customHeight="1">
      <x:c r="A138" s="82"/>
      <x:c r="B138" s="83"/>
      <x:c r="C138" s="83"/>
      <x:c r="D138" s="82"/>
      <x:c r="E138" s="82"/>
      <x:c r="F138" s="76" t="str">
        <x:f>IF(OR(B138="",C138="",C138&lt;=B138),"",C138-B138)</x:f>
      </x:c>
      <x:c r="G138" s="86"/>
      <x:c r="H138" s="86"/>
      <x:c r="I138" s="86"/>
      <x:c r="J138" s="86"/>
      <x:c r="K138" s="86"/>
      <x:c r="L138" s="86"/>
      <x:c r="M138" s="88" t="str">
        <x:f>IF(N138="OK",G138+H138-I138-J138-K138-L138,"")</x:f>
      </x:c>
      <x:c r="N138" s="89" t="str">
        <x:f>IF(COUNTA(A138:E138,G138:L138)=0,"",IF(OR(B138="",C138=""),"Dates manquantes",IF(C138&lt;=B138,"Dates invalides",IF(D138="","Statut manquant",IF(D138="Annulée","Annulée (exclue)",IF(E138="","Canal manquant",IF(G138="","Montant manquant","OK")))))))</x:f>
      </x:c>
    </x:row>
    <x:row r="139" ht="21" customHeight="1">
      <x:c r="A139" s="82"/>
      <x:c r="B139" s="83"/>
      <x:c r="C139" s="83"/>
      <x:c r="D139" s="82"/>
      <x:c r="E139" s="82"/>
      <x:c r="F139" s="76" t="str">
        <x:f>IF(OR(B139="",C139="",C139&lt;=B139),"",C139-B139)</x:f>
      </x:c>
      <x:c r="G139" s="86"/>
      <x:c r="H139" s="86"/>
      <x:c r="I139" s="86"/>
      <x:c r="J139" s="86"/>
      <x:c r="K139" s="86"/>
      <x:c r="L139" s="86"/>
      <x:c r="M139" s="88" t="str">
        <x:f>IF(N139="OK",G139+H139-I139-J139-K139-L139,"")</x:f>
      </x:c>
      <x:c r="N139" s="89" t="str">
        <x:f>IF(COUNTA(A139:E139,G139:L139)=0,"",IF(OR(B139="",C139=""),"Dates manquantes",IF(C139&lt;=B139,"Dates invalides",IF(D139="","Statut manquant",IF(D139="Annulée","Annulée (exclue)",IF(E139="","Canal manquant",IF(G139="","Montant manquant","OK")))))))</x:f>
      </x:c>
    </x:row>
    <x:row r="140" ht="21" customHeight="1">
      <x:c r="A140" s="82"/>
      <x:c r="B140" s="83"/>
      <x:c r="C140" s="83"/>
      <x:c r="D140" s="82"/>
      <x:c r="E140" s="82"/>
      <x:c r="F140" s="76" t="str">
        <x:f>IF(OR(B140="",C140="",C140&lt;=B140),"",C140-B140)</x:f>
      </x:c>
      <x:c r="G140" s="86"/>
      <x:c r="H140" s="86"/>
      <x:c r="I140" s="86"/>
      <x:c r="J140" s="86"/>
      <x:c r="K140" s="86"/>
      <x:c r="L140" s="86"/>
      <x:c r="M140" s="88" t="str">
        <x:f>IF(N140="OK",G140+H140-I140-J140-K140-L140,"")</x:f>
      </x:c>
      <x:c r="N140" s="89" t="str">
        <x:f>IF(COUNTA(A140:E140,G140:L140)=0,"",IF(OR(B140="",C140=""),"Dates manquantes",IF(C140&lt;=B140,"Dates invalides",IF(D140="","Statut manquant",IF(D140="Annulée","Annulée (exclue)",IF(E140="","Canal manquant",IF(G140="","Montant manquant","OK")))))))</x:f>
      </x:c>
    </x:row>
    <x:row r="141" ht="21" customHeight="1">
      <x:c r="A141" s="82"/>
      <x:c r="B141" s="83"/>
      <x:c r="C141" s="83"/>
      <x:c r="D141" s="82"/>
      <x:c r="E141" s="82"/>
      <x:c r="F141" s="76" t="str">
        <x:f>IF(OR(B141="",C141="",C141&lt;=B141),"",C141-B141)</x:f>
      </x:c>
      <x:c r="G141" s="86"/>
      <x:c r="H141" s="86"/>
      <x:c r="I141" s="86"/>
      <x:c r="J141" s="86"/>
      <x:c r="K141" s="86"/>
      <x:c r="L141" s="86"/>
      <x:c r="M141" s="88" t="str">
        <x:f>IF(N141="OK",G141+H141-I141-J141-K141-L141,"")</x:f>
      </x:c>
      <x:c r="N141" s="89" t="str">
        <x:f>IF(COUNTA(A141:E141,G141:L141)=0,"",IF(OR(B141="",C141=""),"Dates manquantes",IF(C141&lt;=B141,"Dates invalides",IF(D141="","Statut manquant",IF(D141="Annulée","Annulée (exclue)",IF(E141="","Canal manquant",IF(G141="","Montant manquant","OK")))))))</x:f>
      </x:c>
    </x:row>
    <x:row r="142" ht="21" customHeight="1">
      <x:c r="A142" s="82"/>
      <x:c r="B142" s="83"/>
      <x:c r="C142" s="83"/>
      <x:c r="D142" s="82"/>
      <x:c r="E142" s="82"/>
      <x:c r="F142" s="76" t="str">
        <x:f>IF(OR(B142="",C142="",C142&lt;=B142),"",C142-B142)</x:f>
      </x:c>
      <x:c r="G142" s="86"/>
      <x:c r="H142" s="86"/>
      <x:c r="I142" s="86"/>
      <x:c r="J142" s="86"/>
      <x:c r="K142" s="86"/>
      <x:c r="L142" s="86"/>
      <x:c r="M142" s="88" t="str">
        <x:f>IF(N142="OK",G142+H142-I142-J142-K142-L142,"")</x:f>
      </x:c>
      <x:c r="N142" s="89" t="str">
        <x:f>IF(COUNTA(A142:E142,G142:L142)=0,"",IF(OR(B142="",C142=""),"Dates manquantes",IF(C142&lt;=B142,"Dates invalides",IF(D142="","Statut manquant",IF(D142="Annulée","Annulée (exclue)",IF(E142="","Canal manquant",IF(G142="","Montant manquant","OK")))))))</x:f>
      </x:c>
    </x:row>
    <x:row r="143" ht="21" customHeight="1">
      <x:c r="A143" s="82"/>
      <x:c r="B143" s="83"/>
      <x:c r="C143" s="83"/>
      <x:c r="D143" s="82"/>
      <x:c r="E143" s="82"/>
      <x:c r="F143" s="76" t="str">
        <x:f>IF(OR(B143="",C143="",C143&lt;=B143),"",C143-B143)</x:f>
      </x:c>
      <x:c r="G143" s="86"/>
      <x:c r="H143" s="86"/>
      <x:c r="I143" s="86"/>
      <x:c r="J143" s="86"/>
      <x:c r="K143" s="86"/>
      <x:c r="L143" s="86"/>
      <x:c r="M143" s="88" t="str">
        <x:f>IF(N143="OK",G143+H143-I143-J143-K143-L143,"")</x:f>
      </x:c>
      <x:c r="N143" s="89" t="str">
        <x:f>IF(COUNTA(A143:E143,G143:L143)=0,"",IF(OR(B143="",C143=""),"Dates manquantes",IF(C143&lt;=B143,"Dates invalides",IF(D143="","Statut manquant",IF(D143="Annulée","Annulée (exclue)",IF(E143="","Canal manquant",IF(G143="","Montant manquant","OK")))))))</x:f>
      </x:c>
    </x:row>
    <x:row r="144" ht="21" customHeight="1">
      <x:c r="A144" s="82"/>
      <x:c r="B144" s="83"/>
      <x:c r="C144" s="83"/>
      <x:c r="D144" s="82"/>
      <x:c r="E144" s="82"/>
      <x:c r="F144" s="76" t="str">
        <x:f>IF(OR(B144="",C144="",C144&lt;=B144),"",C144-B144)</x:f>
      </x:c>
      <x:c r="G144" s="86"/>
      <x:c r="H144" s="86"/>
      <x:c r="I144" s="86"/>
      <x:c r="J144" s="86"/>
      <x:c r="K144" s="86"/>
      <x:c r="L144" s="86"/>
      <x:c r="M144" s="88" t="str">
        <x:f>IF(N144="OK",G144+H144-I144-J144-K144-L144,"")</x:f>
      </x:c>
      <x:c r="N144" s="89" t="str">
        <x:f>IF(COUNTA(A144:E144,G144:L144)=0,"",IF(OR(B144="",C144=""),"Dates manquantes",IF(C144&lt;=B144,"Dates invalides",IF(D144="","Statut manquant",IF(D144="Annulée","Annulée (exclue)",IF(E144="","Canal manquant",IF(G144="","Montant manquant","OK")))))))</x:f>
      </x:c>
    </x:row>
    <x:row r="145" ht="21" customHeight="1">
      <x:c r="A145" s="82"/>
      <x:c r="B145" s="83"/>
      <x:c r="C145" s="83"/>
      <x:c r="D145" s="82"/>
      <x:c r="E145" s="82"/>
      <x:c r="F145" s="76" t="str">
        <x:f>IF(OR(B145="",C145="",C145&lt;=B145),"",C145-B145)</x:f>
      </x:c>
      <x:c r="G145" s="86"/>
      <x:c r="H145" s="86"/>
      <x:c r="I145" s="86"/>
      <x:c r="J145" s="86"/>
      <x:c r="K145" s="86"/>
      <x:c r="L145" s="86"/>
      <x:c r="M145" s="88" t="str">
        <x:f>IF(N145="OK",G145+H145-I145-J145-K145-L145,"")</x:f>
      </x:c>
      <x:c r="N145" s="89" t="str">
        <x:f>IF(COUNTA(A145:E145,G145:L145)=0,"",IF(OR(B145="",C145=""),"Dates manquantes",IF(C145&lt;=B145,"Dates invalides",IF(D145="","Statut manquant",IF(D145="Annulée","Annulée (exclue)",IF(E145="","Canal manquant",IF(G145="","Montant manquant","OK")))))))</x:f>
      </x:c>
    </x:row>
    <x:row r="146" ht="21" customHeight="1">
      <x:c r="A146" s="82"/>
      <x:c r="B146" s="83"/>
      <x:c r="C146" s="83"/>
      <x:c r="D146" s="82"/>
      <x:c r="E146" s="82"/>
      <x:c r="F146" s="76" t="str">
        <x:f>IF(OR(B146="",C146="",C146&lt;=B146),"",C146-B146)</x:f>
      </x:c>
      <x:c r="G146" s="86"/>
      <x:c r="H146" s="86"/>
      <x:c r="I146" s="86"/>
      <x:c r="J146" s="86"/>
      <x:c r="K146" s="86"/>
      <x:c r="L146" s="86"/>
      <x:c r="M146" s="88" t="str">
        <x:f>IF(N146="OK",G146+H146-I146-J146-K146-L146,"")</x:f>
      </x:c>
      <x:c r="N146" s="89" t="str">
        <x:f>IF(COUNTA(A146:E146,G146:L146)=0,"",IF(OR(B146="",C146=""),"Dates manquantes",IF(C146&lt;=B146,"Dates invalides",IF(D146="","Statut manquant",IF(D146="Annulée","Annulée (exclue)",IF(E146="","Canal manquant",IF(G146="","Montant manquant","OK")))))))</x:f>
      </x:c>
    </x:row>
    <x:row r="147" ht="21" customHeight="1">
      <x:c r="A147" s="82"/>
      <x:c r="B147" s="83"/>
      <x:c r="C147" s="83"/>
      <x:c r="D147" s="82"/>
      <x:c r="E147" s="82"/>
      <x:c r="F147" s="76" t="str">
        <x:f>IF(OR(B147="",C147="",C147&lt;=B147),"",C147-B147)</x:f>
      </x:c>
      <x:c r="G147" s="86"/>
      <x:c r="H147" s="86"/>
      <x:c r="I147" s="86"/>
      <x:c r="J147" s="86"/>
      <x:c r="K147" s="86"/>
      <x:c r="L147" s="86"/>
      <x:c r="M147" s="88" t="str">
        <x:f>IF(N147="OK",G147+H147-I147-J147-K147-L147,"")</x:f>
      </x:c>
      <x:c r="N147" s="89" t="str">
        <x:f>IF(COUNTA(A147:E147,G147:L147)=0,"",IF(OR(B147="",C147=""),"Dates manquantes",IF(C147&lt;=B147,"Dates invalides",IF(D147="","Statut manquant",IF(D147="Annulée","Annulée (exclue)",IF(E147="","Canal manquant",IF(G147="","Montant manquant","OK")))))))</x:f>
      </x:c>
    </x:row>
    <x:row r="148" ht="21" customHeight="1">
      <x:c r="A148" s="82"/>
      <x:c r="B148" s="83"/>
      <x:c r="C148" s="83"/>
      <x:c r="D148" s="82"/>
      <x:c r="E148" s="82"/>
      <x:c r="F148" s="76" t="str">
        <x:f>IF(OR(B148="",C148="",C148&lt;=B148),"",C148-B148)</x:f>
      </x:c>
      <x:c r="G148" s="86"/>
      <x:c r="H148" s="86"/>
      <x:c r="I148" s="86"/>
      <x:c r="J148" s="86"/>
      <x:c r="K148" s="86"/>
      <x:c r="L148" s="86"/>
      <x:c r="M148" s="88" t="str">
        <x:f>IF(N148="OK",G148+H148-I148-J148-K148-L148,"")</x:f>
      </x:c>
      <x:c r="N148" s="89" t="str">
        <x:f>IF(COUNTA(A148:E148,G148:L148)=0,"",IF(OR(B148="",C148=""),"Dates manquantes",IF(C148&lt;=B148,"Dates invalides",IF(D148="","Statut manquant",IF(D148="Annulée","Annulée (exclue)",IF(E148="","Canal manquant",IF(G148="","Montant manquant","OK")))))))</x:f>
      </x:c>
    </x:row>
    <x:row r="149" ht="21" customHeight="1">
      <x:c r="A149" s="82"/>
      <x:c r="B149" s="83"/>
      <x:c r="C149" s="83"/>
      <x:c r="D149" s="82"/>
      <x:c r="E149" s="82"/>
      <x:c r="F149" s="76" t="str">
        <x:f>IF(OR(B149="",C149="",C149&lt;=B149),"",C149-B149)</x:f>
      </x:c>
      <x:c r="G149" s="86"/>
      <x:c r="H149" s="86"/>
      <x:c r="I149" s="86"/>
      <x:c r="J149" s="86"/>
      <x:c r="K149" s="86"/>
      <x:c r="L149" s="86"/>
      <x:c r="M149" s="88" t="str">
        <x:f>IF(N149="OK",G149+H149-I149-J149-K149-L149,"")</x:f>
      </x:c>
      <x:c r="N149" s="89" t="str">
        <x:f>IF(COUNTA(A149:E149,G149:L149)=0,"",IF(OR(B149="",C149=""),"Dates manquantes",IF(C149&lt;=B149,"Dates invalides",IF(D149="","Statut manquant",IF(D149="Annulée","Annulée (exclue)",IF(E149="","Canal manquant",IF(G149="","Montant manquant","OK")))))))</x:f>
      </x:c>
    </x:row>
    <x:row r="150" ht="21" customHeight="1">
      <x:c r="A150" s="82"/>
      <x:c r="B150" s="83"/>
      <x:c r="C150" s="83"/>
      <x:c r="D150" s="82"/>
      <x:c r="E150" s="82"/>
      <x:c r="F150" s="76" t="str">
        <x:f>IF(OR(B150="",C150="",C150&lt;=B150),"",C150-B150)</x:f>
      </x:c>
      <x:c r="G150" s="86"/>
      <x:c r="H150" s="86"/>
      <x:c r="I150" s="86"/>
      <x:c r="J150" s="86"/>
      <x:c r="K150" s="86"/>
      <x:c r="L150" s="86"/>
      <x:c r="M150" s="88" t="str">
        <x:f>IF(N150="OK",G150+H150-I150-J150-K150-L150,"")</x:f>
      </x:c>
      <x:c r="N150" s="89" t="str">
        <x:f>IF(COUNTA(A150:E150,G150:L150)=0,"",IF(OR(B150="",C150=""),"Dates manquantes",IF(C150&lt;=B150,"Dates invalides",IF(D150="","Statut manquant",IF(D150="Annulée","Annulée (exclue)",IF(E150="","Canal manquant",IF(G150="","Montant manquant","OK")))))))</x:f>
      </x:c>
    </x:row>
    <x:row r="151" ht="21" customHeight="1">
      <x:c r="A151" s="82"/>
      <x:c r="B151" s="83"/>
      <x:c r="C151" s="83"/>
      <x:c r="D151" s="82"/>
      <x:c r="E151" s="82"/>
      <x:c r="F151" s="76" t="str">
        <x:f>IF(OR(B151="",C151="",C151&lt;=B151),"",C151-B151)</x:f>
      </x:c>
      <x:c r="G151" s="86"/>
      <x:c r="H151" s="86"/>
      <x:c r="I151" s="86"/>
      <x:c r="J151" s="86"/>
      <x:c r="K151" s="86"/>
      <x:c r="L151" s="86"/>
      <x:c r="M151" s="88" t="str">
        <x:f>IF(N151="OK",G151+H151-I151-J151-K151-L151,"")</x:f>
      </x:c>
      <x:c r="N151" s="89" t="str">
        <x:f>IF(COUNTA(A151:E151,G151:L151)=0,"",IF(OR(B151="",C151=""),"Dates manquantes",IF(C151&lt;=B151,"Dates invalides",IF(D151="","Statut manquant",IF(D151="Annulée","Annulée (exclue)",IF(E151="","Canal manquant",IF(G151="","Montant manquant","OK")))))))</x:f>
      </x:c>
    </x:row>
    <x:row r="152" ht="21" customHeight="1">
      <x:c r="A152" s="82"/>
      <x:c r="B152" s="83"/>
      <x:c r="C152" s="83"/>
      <x:c r="D152" s="82"/>
      <x:c r="E152" s="82"/>
      <x:c r="F152" s="76" t="str">
        <x:f>IF(OR(B152="",C152="",C152&lt;=B152),"",C152-B152)</x:f>
      </x:c>
      <x:c r="G152" s="86"/>
      <x:c r="H152" s="86"/>
      <x:c r="I152" s="86"/>
      <x:c r="J152" s="86"/>
      <x:c r="K152" s="86"/>
      <x:c r="L152" s="86"/>
      <x:c r="M152" s="88" t="str">
        <x:f>IF(N152="OK",G152+H152-I152-J152-K152-L152,"")</x:f>
      </x:c>
      <x:c r="N152" s="89" t="str">
        <x:f>IF(COUNTA(A152:E152,G152:L152)=0,"",IF(OR(B152="",C152=""),"Dates manquantes",IF(C152&lt;=B152,"Dates invalides",IF(D152="","Statut manquant",IF(D152="Annulée","Annulée (exclue)",IF(E152="","Canal manquant",IF(G152="","Montant manquant","OK")))))))</x:f>
      </x:c>
    </x:row>
    <x:row r="153" ht="21" customHeight="1">
      <x:c r="A153" s="82"/>
      <x:c r="B153" s="83"/>
      <x:c r="C153" s="83"/>
      <x:c r="D153" s="82"/>
      <x:c r="E153" s="82"/>
      <x:c r="F153" s="76" t="str">
        <x:f>IF(OR(B153="",C153="",C153&lt;=B153),"",C153-B153)</x:f>
      </x:c>
      <x:c r="G153" s="86"/>
      <x:c r="H153" s="86"/>
      <x:c r="I153" s="86"/>
      <x:c r="J153" s="86"/>
      <x:c r="K153" s="86"/>
      <x:c r="L153" s="86"/>
      <x:c r="M153" s="88" t="str">
        <x:f>IF(N153="OK",G153+H153-I153-J153-K153-L153,"")</x:f>
      </x:c>
      <x:c r="N153" s="89" t="str">
        <x:f>IF(COUNTA(A153:E153,G153:L153)=0,"",IF(OR(B153="",C153=""),"Dates manquantes",IF(C153&lt;=B153,"Dates invalides",IF(D153="","Statut manquant",IF(D153="Annulée","Annulée (exclue)",IF(E153="","Canal manquant",IF(G153="","Montant manquant","OK")))))))</x:f>
      </x:c>
    </x:row>
    <x:row r="154" ht="21" customHeight="1">
      <x:c r="A154" s="82"/>
      <x:c r="B154" s="83"/>
      <x:c r="C154" s="83"/>
      <x:c r="D154" s="82"/>
      <x:c r="E154" s="82"/>
      <x:c r="F154" s="76" t="str">
        <x:f>IF(OR(B154="",C154="",C154&lt;=B154),"",C154-B154)</x:f>
      </x:c>
      <x:c r="G154" s="86"/>
      <x:c r="H154" s="86"/>
      <x:c r="I154" s="86"/>
      <x:c r="J154" s="86"/>
      <x:c r="K154" s="86"/>
      <x:c r="L154" s="86"/>
      <x:c r="M154" s="88" t="str">
        <x:f>IF(N154="OK",G154+H154-I154-J154-K154-L154,"")</x:f>
      </x:c>
      <x:c r="N154" s="89" t="str">
        <x:f>IF(COUNTA(A154:E154,G154:L154)=0,"",IF(OR(B154="",C154=""),"Dates manquantes",IF(C154&lt;=B154,"Dates invalides",IF(D154="","Statut manquant",IF(D154="Annulée","Annulée (exclue)",IF(E154="","Canal manquant",IF(G154="","Montant manquant","OK")))))))</x:f>
      </x:c>
    </x:row>
    <x:row r="155" ht="21" customHeight="1">
      <x:c r="A155" s="82"/>
      <x:c r="B155" s="83"/>
      <x:c r="C155" s="83"/>
      <x:c r="D155" s="82"/>
      <x:c r="E155" s="82"/>
      <x:c r="F155" s="76" t="str">
        <x:f>IF(OR(B155="",C155="",C155&lt;=B155),"",C155-B155)</x:f>
      </x:c>
      <x:c r="G155" s="86"/>
      <x:c r="H155" s="86"/>
      <x:c r="I155" s="86"/>
      <x:c r="J155" s="86"/>
      <x:c r="K155" s="86"/>
      <x:c r="L155" s="86"/>
      <x:c r="M155" s="88" t="str">
        <x:f>IF(N155="OK",G155+H155-I155-J155-K155-L155,"")</x:f>
      </x:c>
      <x:c r="N155" s="89" t="str">
        <x:f>IF(COUNTA(A155:E155,G155:L155)=0,"",IF(OR(B155="",C155=""),"Dates manquantes",IF(C155&lt;=B155,"Dates invalides",IF(D155="","Statut manquant",IF(D155="Annulée","Annulée (exclue)",IF(E155="","Canal manquant",IF(G155="","Montant manquant","OK")))))))</x:f>
      </x:c>
    </x:row>
    <x:row r="156" ht="21" customHeight="1">
      <x:c r="A156" s="82"/>
      <x:c r="B156" s="83"/>
      <x:c r="C156" s="83"/>
      <x:c r="D156" s="82"/>
      <x:c r="E156" s="82"/>
      <x:c r="F156" s="76" t="str">
        <x:f>IF(OR(B156="",C156="",C156&lt;=B156),"",C156-B156)</x:f>
      </x:c>
      <x:c r="G156" s="86"/>
      <x:c r="H156" s="86"/>
      <x:c r="I156" s="86"/>
      <x:c r="J156" s="86"/>
      <x:c r="K156" s="86"/>
      <x:c r="L156" s="86"/>
      <x:c r="M156" s="88" t="str">
        <x:f>IF(N156="OK",G156+H156-I156-J156-K156-L156,"")</x:f>
      </x:c>
      <x:c r="N156" s="89" t="str">
        <x:f>IF(COUNTA(A156:E156,G156:L156)=0,"",IF(OR(B156="",C156=""),"Dates manquantes",IF(C156&lt;=B156,"Dates invalides",IF(D156="","Statut manquant",IF(D156="Annulée","Annulée (exclue)",IF(E156="","Canal manquant",IF(G156="","Montant manquant","OK")))))))</x:f>
      </x:c>
    </x:row>
    <x:row r="157" ht="21" customHeight="1">
      <x:c r="A157" s="82"/>
      <x:c r="B157" s="83"/>
      <x:c r="C157" s="83"/>
      <x:c r="D157" s="82"/>
      <x:c r="E157" s="82"/>
      <x:c r="F157" s="76" t="str">
        <x:f>IF(OR(B157="",C157="",C157&lt;=B157),"",C157-B157)</x:f>
      </x:c>
      <x:c r="G157" s="86"/>
      <x:c r="H157" s="86"/>
      <x:c r="I157" s="86"/>
      <x:c r="J157" s="86"/>
      <x:c r="K157" s="86"/>
      <x:c r="L157" s="86"/>
      <x:c r="M157" s="88" t="str">
        <x:f>IF(N157="OK",G157+H157-I157-J157-K157-L157,"")</x:f>
      </x:c>
      <x:c r="N157" s="89" t="str">
        <x:f>IF(COUNTA(A157:E157,G157:L157)=0,"",IF(OR(B157="",C157=""),"Dates manquantes",IF(C157&lt;=B157,"Dates invalides",IF(D157="","Statut manquant",IF(D157="Annulée","Annulée (exclue)",IF(E157="","Canal manquant",IF(G157="","Montant manquant","OK")))))))</x:f>
      </x:c>
    </x:row>
    <x:row r="158" ht="21" customHeight="1">
      <x:c r="A158" s="82"/>
      <x:c r="B158" s="83"/>
      <x:c r="C158" s="83"/>
      <x:c r="D158" s="82"/>
      <x:c r="E158" s="82"/>
      <x:c r="F158" s="76" t="str">
        <x:f>IF(OR(B158="",C158="",C158&lt;=B158),"",C158-B158)</x:f>
      </x:c>
      <x:c r="G158" s="86"/>
      <x:c r="H158" s="86"/>
      <x:c r="I158" s="86"/>
      <x:c r="J158" s="86"/>
      <x:c r="K158" s="86"/>
      <x:c r="L158" s="86"/>
      <x:c r="M158" s="88" t="str">
        <x:f>IF(N158="OK",G158+H158-I158-J158-K158-L158,"")</x:f>
      </x:c>
      <x:c r="N158" s="89" t="str">
        <x:f>IF(COUNTA(A158:E158,G158:L158)=0,"",IF(OR(B158="",C158=""),"Dates manquantes",IF(C158&lt;=B158,"Dates invalides",IF(D158="","Statut manquant",IF(D158="Annulée","Annulée (exclue)",IF(E158="","Canal manquant",IF(G158="","Montant manquant","OK")))))))</x:f>
      </x:c>
    </x:row>
    <x:row r="159" ht="21" customHeight="1">
      <x:c r="A159" s="82"/>
      <x:c r="B159" s="83"/>
      <x:c r="C159" s="83"/>
      <x:c r="D159" s="82"/>
      <x:c r="E159" s="82"/>
      <x:c r="F159" s="76" t="str">
        <x:f>IF(OR(B159="",C159="",C159&lt;=B159),"",C159-B159)</x:f>
      </x:c>
      <x:c r="G159" s="86"/>
      <x:c r="H159" s="86"/>
      <x:c r="I159" s="86"/>
      <x:c r="J159" s="86"/>
      <x:c r="K159" s="86"/>
      <x:c r="L159" s="86"/>
      <x:c r="M159" s="88" t="str">
        <x:f>IF(N159="OK",G159+H159-I159-J159-K159-L159,"")</x:f>
      </x:c>
      <x:c r="N159" s="89" t="str">
        <x:f>IF(COUNTA(A159:E159,G159:L159)=0,"",IF(OR(B159="",C159=""),"Dates manquantes",IF(C159&lt;=B159,"Dates invalides",IF(D159="","Statut manquant",IF(D159="Annulée","Annulée (exclue)",IF(E159="","Canal manquant",IF(G159="","Montant manquant","OK")))))))</x:f>
      </x:c>
    </x:row>
    <x:row r="160" ht="21" customHeight="1">
      <x:c r="A160" s="82"/>
      <x:c r="B160" s="83"/>
      <x:c r="C160" s="83"/>
      <x:c r="D160" s="82"/>
      <x:c r="E160" s="82"/>
      <x:c r="F160" s="76" t="str">
        <x:f>IF(OR(B160="",C160="",C160&lt;=B160),"",C160-B160)</x:f>
      </x:c>
      <x:c r="G160" s="86"/>
      <x:c r="H160" s="86"/>
      <x:c r="I160" s="86"/>
      <x:c r="J160" s="86"/>
      <x:c r="K160" s="86"/>
      <x:c r="L160" s="86"/>
      <x:c r="M160" s="88" t="str">
        <x:f>IF(N160="OK",G160+H160-I160-J160-K160-L160,"")</x:f>
      </x:c>
      <x:c r="N160" s="89" t="str">
        <x:f>IF(COUNTA(A160:E160,G160:L160)=0,"",IF(OR(B160="",C160=""),"Dates manquantes",IF(C160&lt;=B160,"Dates invalides",IF(D160="","Statut manquant",IF(D160="Annulée","Annulée (exclue)",IF(E160="","Canal manquant",IF(G160="","Montant manquant","OK")))))))</x:f>
      </x:c>
    </x:row>
    <x:row r="161" ht="21" customHeight="1">
      <x:c r="A161" s="82"/>
      <x:c r="B161" s="83"/>
      <x:c r="C161" s="83"/>
      <x:c r="D161" s="82"/>
      <x:c r="E161" s="82"/>
      <x:c r="F161" s="76" t="str">
        <x:f>IF(OR(B161="",C161="",C161&lt;=B161),"",C161-B161)</x:f>
      </x:c>
      <x:c r="G161" s="86"/>
      <x:c r="H161" s="86"/>
      <x:c r="I161" s="86"/>
      <x:c r="J161" s="86"/>
      <x:c r="K161" s="86"/>
      <x:c r="L161" s="86"/>
      <x:c r="M161" s="88" t="str">
        <x:f>IF(N161="OK",G161+H161-I161-J161-K161-L161,"")</x:f>
      </x:c>
      <x:c r="N161" s="89" t="str">
        <x:f>IF(COUNTA(A161:E161,G161:L161)=0,"",IF(OR(B161="",C161=""),"Dates manquantes",IF(C161&lt;=B161,"Dates invalides",IF(D161="","Statut manquant",IF(D161="Annulée","Annulée (exclue)",IF(E161="","Canal manquant",IF(G161="","Montant manquant","OK")))))))</x:f>
      </x:c>
    </x:row>
    <x:row r="162" ht="21" customHeight="1">
      <x:c r="A162" s="82"/>
      <x:c r="B162" s="83"/>
      <x:c r="C162" s="83"/>
      <x:c r="D162" s="82"/>
      <x:c r="E162" s="82"/>
      <x:c r="F162" s="76" t="str">
        <x:f>IF(OR(B162="",C162="",C162&lt;=B162),"",C162-B162)</x:f>
      </x:c>
      <x:c r="G162" s="86"/>
      <x:c r="H162" s="86"/>
      <x:c r="I162" s="86"/>
      <x:c r="J162" s="86"/>
      <x:c r="K162" s="86"/>
      <x:c r="L162" s="86"/>
      <x:c r="M162" s="88" t="str">
        <x:f>IF(N162="OK",G162+H162-I162-J162-K162-L162,"")</x:f>
      </x:c>
      <x:c r="N162" s="89" t="str">
        <x:f>IF(COUNTA(A162:E162,G162:L162)=0,"",IF(OR(B162="",C162=""),"Dates manquantes",IF(C162&lt;=B162,"Dates invalides",IF(D162="","Statut manquant",IF(D162="Annulée","Annulée (exclue)",IF(E162="","Canal manquant",IF(G162="","Montant manquant","OK")))))))</x:f>
      </x:c>
    </x:row>
    <x:row r="163" ht="21" customHeight="1">
      <x:c r="A163" s="82"/>
      <x:c r="B163" s="83"/>
      <x:c r="C163" s="83"/>
      <x:c r="D163" s="82"/>
      <x:c r="E163" s="82"/>
      <x:c r="F163" s="76" t="str">
        <x:f>IF(OR(B163="",C163="",C163&lt;=B163),"",C163-B163)</x:f>
      </x:c>
      <x:c r="G163" s="86"/>
      <x:c r="H163" s="86"/>
      <x:c r="I163" s="86"/>
      <x:c r="J163" s="86"/>
      <x:c r="K163" s="86"/>
      <x:c r="L163" s="86"/>
      <x:c r="M163" s="88" t="str">
        <x:f>IF(N163="OK",G163+H163-I163-J163-K163-L163,"")</x:f>
      </x:c>
      <x:c r="N163" s="89" t="str">
        <x:f>IF(COUNTA(A163:E163,G163:L163)=0,"",IF(OR(B163="",C163=""),"Dates manquantes",IF(C163&lt;=B163,"Dates invalides",IF(D163="","Statut manquant",IF(D163="Annulée","Annulée (exclue)",IF(E163="","Canal manquant",IF(G163="","Montant manquant","OK")))))))</x:f>
      </x:c>
    </x:row>
    <x:row r="164" ht="21" customHeight="1">
      <x:c r="A164" s="82"/>
      <x:c r="B164" s="83"/>
      <x:c r="C164" s="83"/>
      <x:c r="D164" s="82"/>
      <x:c r="E164" s="82"/>
      <x:c r="F164" s="76" t="str">
        <x:f>IF(OR(B164="",C164="",C164&lt;=B164),"",C164-B164)</x:f>
      </x:c>
      <x:c r="G164" s="86"/>
      <x:c r="H164" s="86"/>
      <x:c r="I164" s="86"/>
      <x:c r="J164" s="86"/>
      <x:c r="K164" s="86"/>
      <x:c r="L164" s="86"/>
      <x:c r="M164" s="88" t="str">
        <x:f>IF(N164="OK",G164+H164-I164-J164-K164-L164,"")</x:f>
      </x:c>
      <x:c r="N164" s="89" t="str">
        <x:f>IF(COUNTA(A164:E164,G164:L164)=0,"",IF(OR(B164="",C164=""),"Dates manquantes",IF(C164&lt;=B164,"Dates invalides",IF(D164="","Statut manquant",IF(D164="Annulée","Annulée (exclue)",IF(E164="","Canal manquant",IF(G164="","Montant manquant","OK")))))))</x:f>
      </x:c>
    </x:row>
    <x:row r="165" ht="21" customHeight="1">
      <x:c r="A165" s="82"/>
      <x:c r="B165" s="83"/>
      <x:c r="C165" s="83"/>
      <x:c r="D165" s="82"/>
      <x:c r="E165" s="82"/>
      <x:c r="F165" s="76" t="str">
        <x:f>IF(OR(B165="",C165="",C165&lt;=B165),"",C165-B165)</x:f>
      </x:c>
      <x:c r="G165" s="86"/>
      <x:c r="H165" s="86"/>
      <x:c r="I165" s="86"/>
      <x:c r="J165" s="86"/>
      <x:c r="K165" s="86"/>
      <x:c r="L165" s="86"/>
      <x:c r="M165" s="88" t="str">
        <x:f>IF(N165="OK",G165+H165-I165-J165-K165-L165,"")</x:f>
      </x:c>
      <x:c r="N165" s="89" t="str">
        <x:f>IF(COUNTA(A165:E165,G165:L165)=0,"",IF(OR(B165="",C165=""),"Dates manquantes",IF(C165&lt;=B165,"Dates invalides",IF(D165="","Statut manquant",IF(D165="Annulée","Annulée (exclue)",IF(E165="","Canal manquant",IF(G165="","Montant manquant","OK")))))))</x:f>
      </x:c>
    </x:row>
    <x:row r="166" ht="21" customHeight="1">
      <x:c r="A166" s="82"/>
      <x:c r="B166" s="83"/>
      <x:c r="C166" s="83"/>
      <x:c r="D166" s="82"/>
      <x:c r="E166" s="82"/>
      <x:c r="F166" s="76" t="str">
        <x:f>IF(OR(B166="",C166="",C166&lt;=B166),"",C166-B166)</x:f>
      </x:c>
      <x:c r="G166" s="86"/>
      <x:c r="H166" s="86"/>
      <x:c r="I166" s="86"/>
      <x:c r="J166" s="86"/>
      <x:c r="K166" s="86"/>
      <x:c r="L166" s="86"/>
      <x:c r="M166" s="88" t="str">
        <x:f>IF(N166="OK",G166+H166-I166-J166-K166-L166,"")</x:f>
      </x:c>
      <x:c r="N166" s="89" t="str">
        <x:f>IF(COUNTA(A166:E166,G166:L166)=0,"",IF(OR(B166="",C166=""),"Dates manquantes",IF(C166&lt;=B166,"Dates invalides",IF(D166="","Statut manquant",IF(D166="Annulée","Annulée (exclue)",IF(E166="","Canal manquant",IF(G166="","Montant manquant","OK")))))))</x:f>
      </x:c>
    </x:row>
    <x:row r="167" ht="21" customHeight="1">
      <x:c r="A167" s="82"/>
      <x:c r="B167" s="83"/>
      <x:c r="C167" s="83"/>
      <x:c r="D167" s="82"/>
      <x:c r="E167" s="82"/>
      <x:c r="F167" s="76" t="str">
        <x:f>IF(OR(B167="",C167="",C167&lt;=B167),"",C167-B167)</x:f>
      </x:c>
      <x:c r="G167" s="86"/>
      <x:c r="H167" s="86"/>
      <x:c r="I167" s="86"/>
      <x:c r="J167" s="86"/>
      <x:c r="K167" s="86"/>
      <x:c r="L167" s="86"/>
      <x:c r="M167" s="88" t="str">
        <x:f>IF(N167="OK",G167+H167-I167-J167-K167-L167,"")</x:f>
      </x:c>
      <x:c r="N167" s="89" t="str">
        <x:f>IF(COUNTA(A167:E167,G167:L167)=0,"",IF(OR(B167="",C167=""),"Dates manquantes",IF(C167&lt;=B167,"Dates invalides",IF(D167="","Statut manquant",IF(D167="Annulée","Annulée (exclue)",IF(E167="","Canal manquant",IF(G167="","Montant manquant","OK")))))))</x:f>
      </x:c>
    </x:row>
    <x:row r="168" ht="21" customHeight="1">
      <x:c r="A168" s="82"/>
      <x:c r="B168" s="83"/>
      <x:c r="C168" s="83"/>
      <x:c r="D168" s="82"/>
      <x:c r="E168" s="82"/>
      <x:c r="F168" s="76" t="str">
        <x:f>IF(OR(B168="",C168="",C168&lt;=B168),"",C168-B168)</x:f>
      </x:c>
      <x:c r="G168" s="86"/>
      <x:c r="H168" s="86"/>
      <x:c r="I168" s="86"/>
      <x:c r="J168" s="86"/>
      <x:c r="K168" s="86"/>
      <x:c r="L168" s="86"/>
      <x:c r="M168" s="88" t="str">
        <x:f>IF(N168="OK",G168+H168-I168-J168-K168-L168,"")</x:f>
      </x:c>
      <x:c r="N168" s="89" t="str">
        <x:f>IF(COUNTA(A168:E168,G168:L168)=0,"",IF(OR(B168="",C168=""),"Dates manquantes",IF(C168&lt;=B168,"Dates invalides",IF(D168="","Statut manquant",IF(D168="Annulée","Annulée (exclue)",IF(E168="","Canal manquant",IF(G168="","Montant manquant","OK")))))))</x:f>
      </x:c>
    </x:row>
    <x:row r="169" ht="21" customHeight="1">
      <x:c r="A169" s="82"/>
      <x:c r="B169" s="83"/>
      <x:c r="C169" s="83"/>
      <x:c r="D169" s="82"/>
      <x:c r="E169" s="82"/>
      <x:c r="F169" s="76" t="str">
        <x:f>IF(OR(B169="",C169="",C169&lt;=B169),"",C169-B169)</x:f>
      </x:c>
      <x:c r="G169" s="86"/>
      <x:c r="H169" s="86"/>
      <x:c r="I169" s="86"/>
      <x:c r="J169" s="86"/>
      <x:c r="K169" s="86"/>
      <x:c r="L169" s="86"/>
      <x:c r="M169" s="88" t="str">
        <x:f>IF(N169="OK",G169+H169-I169-J169-K169-L169,"")</x:f>
      </x:c>
      <x:c r="N169" s="89" t="str">
        <x:f>IF(COUNTA(A169:E169,G169:L169)=0,"",IF(OR(B169="",C169=""),"Dates manquantes",IF(C169&lt;=B169,"Dates invalides",IF(D169="","Statut manquant",IF(D169="Annulée","Annulée (exclue)",IF(E169="","Canal manquant",IF(G169="","Montant manquant","OK")))))))</x:f>
      </x:c>
    </x:row>
    <x:row r="170" ht="21" customHeight="1">
      <x:c r="A170" s="82"/>
      <x:c r="B170" s="83"/>
      <x:c r="C170" s="83"/>
      <x:c r="D170" s="82"/>
      <x:c r="E170" s="82"/>
      <x:c r="F170" s="76" t="str">
        <x:f>IF(OR(B170="",C170="",C170&lt;=B170),"",C170-B170)</x:f>
      </x:c>
      <x:c r="G170" s="86"/>
      <x:c r="H170" s="86"/>
      <x:c r="I170" s="86"/>
      <x:c r="J170" s="86"/>
      <x:c r="K170" s="86"/>
      <x:c r="L170" s="86"/>
      <x:c r="M170" s="88" t="str">
        <x:f>IF(N170="OK",G170+H170-I170-J170-K170-L170,"")</x:f>
      </x:c>
      <x:c r="N170" s="89" t="str">
        <x:f>IF(COUNTA(A170:E170,G170:L170)=0,"",IF(OR(B170="",C170=""),"Dates manquantes",IF(C170&lt;=B170,"Dates invalides",IF(D170="","Statut manquant",IF(D170="Annulée","Annulée (exclue)",IF(E170="","Canal manquant",IF(G170="","Montant manquant","OK")))))))</x:f>
      </x:c>
    </x:row>
    <x:row r="171" ht="21" customHeight="1">
      <x:c r="A171" s="82"/>
      <x:c r="B171" s="83"/>
      <x:c r="C171" s="83"/>
      <x:c r="D171" s="82"/>
      <x:c r="E171" s="82"/>
      <x:c r="F171" s="76" t="str">
        <x:f>IF(OR(B171="",C171="",C171&lt;=B171),"",C171-B171)</x:f>
      </x:c>
      <x:c r="G171" s="86"/>
      <x:c r="H171" s="86"/>
      <x:c r="I171" s="86"/>
      <x:c r="J171" s="86"/>
      <x:c r="K171" s="86"/>
      <x:c r="L171" s="86"/>
      <x:c r="M171" s="88" t="str">
        <x:f>IF(N171="OK",G171+H171-I171-J171-K171-L171,"")</x:f>
      </x:c>
      <x:c r="N171" s="89" t="str">
        <x:f>IF(COUNTA(A171:E171,G171:L171)=0,"",IF(OR(B171="",C171=""),"Dates manquantes",IF(C171&lt;=B171,"Dates invalides",IF(D171="","Statut manquant",IF(D171="Annulée","Annulée (exclue)",IF(E171="","Canal manquant",IF(G171="","Montant manquant","OK")))))))</x:f>
      </x:c>
    </x:row>
    <x:row r="172" ht="21" customHeight="1">
      <x:c r="A172" s="82"/>
      <x:c r="B172" s="83"/>
      <x:c r="C172" s="83"/>
      <x:c r="D172" s="82"/>
      <x:c r="E172" s="82"/>
      <x:c r="F172" s="76" t="str">
        <x:f>IF(OR(B172="",C172="",C172&lt;=B172),"",C172-B172)</x:f>
      </x:c>
      <x:c r="G172" s="86"/>
      <x:c r="H172" s="86"/>
      <x:c r="I172" s="86"/>
      <x:c r="J172" s="86"/>
      <x:c r="K172" s="86"/>
      <x:c r="L172" s="86"/>
      <x:c r="M172" s="88" t="str">
        <x:f>IF(N172="OK",G172+H172-I172-J172-K172-L172,"")</x:f>
      </x:c>
      <x:c r="N172" s="89" t="str">
        <x:f>IF(COUNTA(A172:E172,G172:L172)=0,"",IF(OR(B172="",C172=""),"Dates manquantes",IF(C172&lt;=B172,"Dates invalides",IF(D172="","Statut manquant",IF(D172="Annulée","Annulée (exclue)",IF(E172="","Canal manquant",IF(G172="","Montant manquant","OK")))))))</x:f>
      </x:c>
    </x:row>
    <x:row r="173" ht="21" customHeight="1">
      <x:c r="A173" s="82"/>
      <x:c r="B173" s="83"/>
      <x:c r="C173" s="83"/>
      <x:c r="D173" s="82"/>
      <x:c r="E173" s="82"/>
      <x:c r="F173" s="76" t="str">
        <x:f>IF(OR(B173="",C173="",C173&lt;=B173),"",C173-B173)</x:f>
      </x:c>
      <x:c r="G173" s="86"/>
      <x:c r="H173" s="86"/>
      <x:c r="I173" s="86"/>
      <x:c r="J173" s="86"/>
      <x:c r="K173" s="86"/>
      <x:c r="L173" s="86"/>
      <x:c r="M173" s="88" t="str">
        <x:f>IF(N173="OK",G173+H173-I173-J173-K173-L173,"")</x:f>
      </x:c>
      <x:c r="N173" s="89" t="str">
        <x:f>IF(COUNTA(A173:E173,G173:L173)=0,"",IF(OR(B173="",C173=""),"Dates manquantes",IF(C173&lt;=B173,"Dates invalides",IF(D173="","Statut manquant",IF(D173="Annulée","Annulée (exclue)",IF(E173="","Canal manquant",IF(G173="","Montant manquant","OK")))))))</x:f>
      </x:c>
    </x:row>
    <x:row r="174" ht="21" customHeight="1">
      <x:c r="A174" s="82"/>
      <x:c r="B174" s="83"/>
      <x:c r="C174" s="83"/>
      <x:c r="D174" s="82"/>
      <x:c r="E174" s="82"/>
      <x:c r="F174" s="76" t="str">
        <x:f>IF(OR(B174="",C174="",C174&lt;=B174),"",C174-B174)</x:f>
      </x:c>
      <x:c r="G174" s="86"/>
      <x:c r="H174" s="86"/>
      <x:c r="I174" s="86"/>
      <x:c r="J174" s="86"/>
      <x:c r="K174" s="86"/>
      <x:c r="L174" s="86"/>
      <x:c r="M174" s="88" t="str">
        <x:f>IF(N174="OK",G174+H174-I174-J174-K174-L174,"")</x:f>
      </x:c>
      <x:c r="N174" s="89" t="str">
        <x:f>IF(COUNTA(A174:E174,G174:L174)=0,"",IF(OR(B174="",C174=""),"Dates manquantes",IF(C174&lt;=B174,"Dates invalides",IF(D174="","Statut manquant",IF(D174="Annulée","Annulée (exclue)",IF(E174="","Canal manquant",IF(G174="","Montant manquant","OK")))))))</x:f>
      </x:c>
    </x:row>
    <x:row r="175" ht="21" customHeight="1">
      <x:c r="A175" s="82"/>
      <x:c r="B175" s="83"/>
      <x:c r="C175" s="83"/>
      <x:c r="D175" s="82"/>
      <x:c r="E175" s="82"/>
      <x:c r="F175" s="76" t="str">
        <x:f>IF(OR(B175="",C175="",C175&lt;=B175),"",C175-B175)</x:f>
      </x:c>
      <x:c r="G175" s="86"/>
      <x:c r="H175" s="86"/>
      <x:c r="I175" s="86"/>
      <x:c r="J175" s="86"/>
      <x:c r="K175" s="86"/>
      <x:c r="L175" s="86"/>
      <x:c r="M175" s="88" t="str">
        <x:f>IF(N175="OK",G175+H175-I175-J175-K175-L175,"")</x:f>
      </x:c>
      <x:c r="N175" s="89" t="str">
        <x:f>IF(COUNTA(A175:E175,G175:L175)=0,"",IF(OR(B175="",C175=""),"Dates manquantes",IF(C175&lt;=B175,"Dates invalides",IF(D175="","Statut manquant",IF(D175="Annulée","Annulée (exclue)",IF(E175="","Canal manquant",IF(G175="","Montant manquant","OK")))))))</x:f>
      </x:c>
    </x:row>
    <x:row r="176" ht="21" customHeight="1">
      <x:c r="A176" s="82"/>
      <x:c r="B176" s="83"/>
      <x:c r="C176" s="83"/>
      <x:c r="D176" s="82"/>
      <x:c r="E176" s="82"/>
      <x:c r="F176" s="76" t="str">
        <x:f>IF(OR(B176="",C176="",C176&lt;=B176),"",C176-B176)</x:f>
      </x:c>
      <x:c r="G176" s="86"/>
      <x:c r="H176" s="86"/>
      <x:c r="I176" s="86"/>
      <x:c r="J176" s="86"/>
      <x:c r="K176" s="86"/>
      <x:c r="L176" s="86"/>
      <x:c r="M176" s="88" t="str">
        <x:f>IF(N176="OK",G176+H176-I176-J176-K176-L176,"")</x:f>
      </x:c>
      <x:c r="N176" s="89" t="str">
        <x:f>IF(COUNTA(A176:E176,G176:L176)=0,"",IF(OR(B176="",C176=""),"Dates manquantes",IF(C176&lt;=B176,"Dates invalides",IF(D176="","Statut manquant",IF(D176="Annulée","Annulée (exclue)",IF(E176="","Canal manquant",IF(G176="","Montant manquant","OK")))))))</x:f>
      </x:c>
    </x:row>
    <x:row r="177" ht="21" customHeight="1">
      <x:c r="A177" s="82"/>
      <x:c r="B177" s="83"/>
      <x:c r="C177" s="83"/>
      <x:c r="D177" s="82"/>
      <x:c r="E177" s="82"/>
      <x:c r="F177" s="76" t="str">
        <x:f>IF(OR(B177="",C177="",C177&lt;=B177),"",C177-B177)</x:f>
      </x:c>
      <x:c r="G177" s="86"/>
      <x:c r="H177" s="86"/>
      <x:c r="I177" s="86"/>
      <x:c r="J177" s="86"/>
      <x:c r="K177" s="86"/>
      <x:c r="L177" s="86"/>
      <x:c r="M177" s="88" t="str">
        <x:f>IF(N177="OK",G177+H177-I177-J177-K177-L177,"")</x:f>
      </x:c>
      <x:c r="N177" s="89" t="str">
        <x:f>IF(COUNTA(A177:E177,G177:L177)=0,"",IF(OR(B177="",C177=""),"Dates manquantes",IF(C177&lt;=B177,"Dates invalides",IF(D177="","Statut manquant",IF(D177="Annulée","Annulée (exclue)",IF(E177="","Canal manquant",IF(G177="","Montant manquant","OK")))))))</x:f>
      </x:c>
    </x:row>
    <x:row r="178" ht="21" customHeight="1">
      <x:c r="A178" s="82"/>
      <x:c r="B178" s="83"/>
      <x:c r="C178" s="83"/>
      <x:c r="D178" s="82"/>
      <x:c r="E178" s="82"/>
      <x:c r="F178" s="76" t="str">
        <x:f>IF(OR(B178="",C178="",C178&lt;=B178),"",C178-B178)</x:f>
      </x:c>
      <x:c r="G178" s="86"/>
      <x:c r="H178" s="86"/>
      <x:c r="I178" s="86"/>
      <x:c r="J178" s="86"/>
      <x:c r="K178" s="86"/>
      <x:c r="L178" s="86"/>
      <x:c r="M178" s="88" t="str">
        <x:f>IF(N178="OK",G178+H178-I178-J178-K178-L178,"")</x:f>
      </x:c>
      <x:c r="N178" s="89" t="str">
        <x:f>IF(COUNTA(A178:E178,G178:L178)=0,"",IF(OR(B178="",C178=""),"Dates manquantes",IF(C178&lt;=B178,"Dates invalides",IF(D178="","Statut manquant",IF(D178="Annulée","Annulée (exclue)",IF(E178="","Canal manquant",IF(G178="","Montant manquant","OK")))))))</x:f>
      </x:c>
    </x:row>
    <x:row r="179" ht="21" customHeight="1">
      <x:c r="A179" s="82"/>
      <x:c r="B179" s="83"/>
      <x:c r="C179" s="83"/>
      <x:c r="D179" s="82"/>
      <x:c r="E179" s="82"/>
      <x:c r="F179" s="76" t="str">
        <x:f>IF(OR(B179="",C179="",C179&lt;=B179),"",C179-B179)</x:f>
      </x:c>
      <x:c r="G179" s="86"/>
      <x:c r="H179" s="86"/>
      <x:c r="I179" s="86"/>
      <x:c r="J179" s="86"/>
      <x:c r="K179" s="86"/>
      <x:c r="L179" s="86"/>
      <x:c r="M179" s="88" t="str">
        <x:f>IF(N179="OK",G179+H179-I179-J179-K179-L179,"")</x:f>
      </x:c>
      <x:c r="N179" s="89" t="str">
        <x:f>IF(COUNTA(A179:E179,G179:L179)=0,"",IF(OR(B179="",C179=""),"Dates manquantes",IF(C179&lt;=B179,"Dates invalides",IF(D179="","Statut manquant",IF(D179="Annulée","Annulée (exclue)",IF(E179="","Canal manquant",IF(G179="","Montant manquant","OK")))))))</x:f>
      </x:c>
    </x:row>
    <x:row r="180" ht="21" customHeight="1">
      <x:c r="A180" s="82"/>
      <x:c r="B180" s="83"/>
      <x:c r="C180" s="83"/>
      <x:c r="D180" s="82"/>
      <x:c r="E180" s="82"/>
      <x:c r="F180" s="76" t="str">
        <x:f>IF(OR(B180="",C180="",C180&lt;=B180),"",C180-B180)</x:f>
      </x:c>
      <x:c r="G180" s="86"/>
      <x:c r="H180" s="86"/>
      <x:c r="I180" s="86"/>
      <x:c r="J180" s="86"/>
      <x:c r="K180" s="86"/>
      <x:c r="L180" s="86"/>
      <x:c r="M180" s="88" t="str">
        <x:f>IF(N180="OK",G180+H180-I180-J180-K180-L180,"")</x:f>
      </x:c>
      <x:c r="N180" s="89" t="str">
        <x:f>IF(COUNTA(A180:E180,G180:L180)=0,"",IF(OR(B180="",C180=""),"Dates manquantes",IF(C180&lt;=B180,"Dates invalides",IF(D180="","Statut manquant",IF(D180="Annulée","Annulée (exclue)",IF(E180="","Canal manquant",IF(G180="","Montant manquant","OK")))))))</x:f>
      </x:c>
    </x:row>
    <x:row r="181" ht="21" customHeight="1">
      <x:c r="A181" s="82"/>
      <x:c r="B181" s="83"/>
      <x:c r="C181" s="83"/>
      <x:c r="D181" s="82"/>
      <x:c r="E181" s="82"/>
      <x:c r="F181" s="76" t="str">
        <x:f>IF(OR(B181="",C181="",C181&lt;=B181),"",C181-B181)</x:f>
      </x:c>
      <x:c r="G181" s="86"/>
      <x:c r="H181" s="86"/>
      <x:c r="I181" s="86"/>
      <x:c r="J181" s="86"/>
      <x:c r="K181" s="86"/>
      <x:c r="L181" s="86"/>
      <x:c r="M181" s="88" t="str">
        <x:f>IF(N181="OK",G181+H181-I181-J181-K181-L181,"")</x:f>
      </x:c>
      <x:c r="N181" s="89" t="str">
        <x:f>IF(COUNTA(A181:E181,G181:L181)=0,"",IF(OR(B181="",C181=""),"Dates manquantes",IF(C181&lt;=B181,"Dates invalides",IF(D181="","Statut manquant",IF(D181="Annulée","Annulée (exclue)",IF(E181="","Canal manquant",IF(G181="","Montant manquant","OK")))))))</x:f>
      </x:c>
    </x:row>
    <x:row r="182" ht="21" customHeight="1">
      <x:c r="A182" s="82"/>
      <x:c r="B182" s="83"/>
      <x:c r="C182" s="83"/>
      <x:c r="D182" s="82"/>
      <x:c r="E182" s="82"/>
      <x:c r="F182" s="76" t="str">
        <x:f>IF(OR(B182="",C182="",C182&lt;=B182),"",C182-B182)</x:f>
      </x:c>
      <x:c r="G182" s="86"/>
      <x:c r="H182" s="86"/>
      <x:c r="I182" s="86"/>
      <x:c r="J182" s="86"/>
      <x:c r="K182" s="86"/>
      <x:c r="L182" s="86"/>
      <x:c r="M182" s="88" t="str">
        <x:f>IF(N182="OK",G182+H182-I182-J182-K182-L182,"")</x:f>
      </x:c>
      <x:c r="N182" s="89" t="str">
        <x:f>IF(COUNTA(A182:E182,G182:L182)=0,"",IF(OR(B182="",C182=""),"Dates manquantes",IF(C182&lt;=B182,"Dates invalides",IF(D182="","Statut manquant",IF(D182="Annulée","Annulée (exclue)",IF(E182="","Canal manquant",IF(G182="","Montant manquant","OK")))))))</x:f>
      </x:c>
    </x:row>
    <x:row r="183" ht="21" customHeight="1">
      <x:c r="A183" s="82"/>
      <x:c r="B183" s="83"/>
      <x:c r="C183" s="83"/>
      <x:c r="D183" s="82"/>
      <x:c r="E183" s="82"/>
      <x:c r="F183" s="76" t="str">
        <x:f>IF(OR(B183="",C183="",C183&lt;=B183),"",C183-B183)</x:f>
      </x:c>
      <x:c r="G183" s="86"/>
      <x:c r="H183" s="86"/>
      <x:c r="I183" s="86"/>
      <x:c r="J183" s="86"/>
      <x:c r="K183" s="86"/>
      <x:c r="L183" s="86"/>
      <x:c r="M183" s="88" t="str">
        <x:f>IF(N183="OK",G183+H183-I183-J183-K183-L183,"")</x:f>
      </x:c>
      <x:c r="N183" s="89" t="str">
        <x:f>IF(COUNTA(A183:E183,G183:L183)=0,"",IF(OR(B183="",C183=""),"Dates manquantes",IF(C183&lt;=B183,"Dates invalides",IF(D183="","Statut manquant",IF(D183="Annulée","Annulée (exclue)",IF(E183="","Canal manquant",IF(G183="","Montant manquant","OK")))))))</x:f>
      </x:c>
    </x:row>
    <x:row r="184" ht="21" customHeight="1">
      <x:c r="A184" s="82"/>
      <x:c r="B184" s="83"/>
      <x:c r="C184" s="83"/>
      <x:c r="D184" s="82"/>
      <x:c r="E184" s="82"/>
      <x:c r="F184" s="76" t="str">
        <x:f>IF(OR(B184="",C184="",C184&lt;=B184),"",C184-B184)</x:f>
      </x:c>
      <x:c r="G184" s="86"/>
      <x:c r="H184" s="86"/>
      <x:c r="I184" s="86"/>
      <x:c r="J184" s="86"/>
      <x:c r="K184" s="86"/>
      <x:c r="L184" s="86"/>
      <x:c r="M184" s="88" t="str">
        <x:f>IF(N184="OK",G184+H184-I184-J184-K184-L184,"")</x:f>
      </x:c>
      <x:c r="N184" s="89" t="str">
        <x:f>IF(COUNTA(A184:E184,G184:L184)=0,"",IF(OR(B184="",C184=""),"Dates manquantes",IF(C184&lt;=B184,"Dates invalides",IF(D184="","Statut manquant",IF(D184="Annulée","Annulée (exclue)",IF(E184="","Canal manquant",IF(G184="","Montant manquant","OK")))))))</x:f>
      </x:c>
    </x:row>
    <x:row r="185" ht="21" customHeight="1">
      <x:c r="A185" s="82"/>
      <x:c r="B185" s="83"/>
      <x:c r="C185" s="83"/>
      <x:c r="D185" s="82"/>
      <x:c r="E185" s="82"/>
      <x:c r="F185" s="76" t="str">
        <x:f>IF(OR(B185="",C185="",C185&lt;=B185),"",C185-B185)</x:f>
      </x:c>
      <x:c r="G185" s="86"/>
      <x:c r="H185" s="86"/>
      <x:c r="I185" s="86"/>
      <x:c r="J185" s="86"/>
      <x:c r="K185" s="86"/>
      <x:c r="L185" s="86"/>
      <x:c r="M185" s="88" t="str">
        <x:f>IF(N185="OK",G185+H185-I185-J185-K185-L185,"")</x:f>
      </x:c>
      <x:c r="N185" s="89" t="str">
        <x:f>IF(COUNTA(A185:E185,G185:L185)=0,"",IF(OR(B185="",C185=""),"Dates manquantes",IF(C185&lt;=B185,"Dates invalides",IF(D185="","Statut manquant",IF(D185="Annulée","Annulée (exclue)",IF(E185="","Canal manquant",IF(G185="","Montant manquant","OK")))))))</x:f>
      </x:c>
    </x:row>
    <x:row r="186" ht="21" customHeight="1">
      <x:c r="A186" s="82"/>
      <x:c r="B186" s="83"/>
      <x:c r="C186" s="83"/>
      <x:c r="D186" s="82"/>
      <x:c r="E186" s="82"/>
      <x:c r="F186" s="76" t="str">
        <x:f>IF(OR(B186="",C186="",C186&lt;=B186),"",C186-B186)</x:f>
      </x:c>
      <x:c r="G186" s="86"/>
      <x:c r="H186" s="86"/>
      <x:c r="I186" s="86"/>
      <x:c r="J186" s="86"/>
      <x:c r="K186" s="86"/>
      <x:c r="L186" s="86"/>
      <x:c r="M186" s="88" t="str">
        <x:f>IF(N186="OK",G186+H186-I186-J186-K186-L186,"")</x:f>
      </x:c>
      <x:c r="N186" s="89" t="str">
        <x:f>IF(COUNTA(A186:E186,G186:L186)=0,"",IF(OR(B186="",C186=""),"Dates manquantes",IF(C186&lt;=B186,"Dates invalides",IF(D186="","Statut manquant",IF(D186="Annulée","Annulée (exclue)",IF(E186="","Canal manquant",IF(G186="","Montant manquant","OK")))))))</x:f>
      </x:c>
    </x:row>
    <x:row r="187" ht="21" customHeight="1">
      <x:c r="A187" s="82"/>
      <x:c r="B187" s="83"/>
      <x:c r="C187" s="83"/>
      <x:c r="D187" s="82"/>
      <x:c r="E187" s="82"/>
      <x:c r="F187" s="76" t="str">
        <x:f>IF(OR(B187="",C187="",C187&lt;=B187),"",C187-B187)</x:f>
      </x:c>
      <x:c r="G187" s="86"/>
      <x:c r="H187" s="86"/>
      <x:c r="I187" s="86"/>
      <x:c r="J187" s="86"/>
      <x:c r="K187" s="86"/>
      <x:c r="L187" s="86"/>
      <x:c r="M187" s="88" t="str">
        <x:f>IF(N187="OK",G187+H187-I187-J187-K187-L187,"")</x:f>
      </x:c>
      <x:c r="N187" s="89" t="str">
        <x:f>IF(COUNTA(A187:E187,G187:L187)=0,"",IF(OR(B187="",C187=""),"Dates manquantes",IF(C187&lt;=B187,"Dates invalides",IF(D187="","Statut manquant",IF(D187="Annulée","Annulée (exclue)",IF(E187="","Canal manquant",IF(G187="","Montant manquant","OK")))))))</x:f>
      </x:c>
    </x:row>
    <x:row r="188" ht="21" customHeight="1">
      <x:c r="A188" s="82"/>
      <x:c r="B188" s="83"/>
      <x:c r="C188" s="83"/>
      <x:c r="D188" s="82"/>
      <x:c r="E188" s="82"/>
      <x:c r="F188" s="76" t="str">
        <x:f>IF(OR(B188="",C188="",C188&lt;=B188),"",C188-B188)</x:f>
      </x:c>
      <x:c r="G188" s="86"/>
      <x:c r="H188" s="86"/>
      <x:c r="I188" s="86"/>
      <x:c r="J188" s="86"/>
      <x:c r="K188" s="86"/>
      <x:c r="L188" s="86"/>
      <x:c r="M188" s="88" t="str">
        <x:f>IF(N188="OK",G188+H188-I188-J188-K188-L188,"")</x:f>
      </x:c>
      <x:c r="N188" s="89" t="str">
        <x:f>IF(COUNTA(A188:E188,G188:L188)=0,"",IF(OR(B188="",C188=""),"Dates manquantes",IF(C188&lt;=B188,"Dates invalides",IF(D188="","Statut manquant",IF(D188="Annulée","Annulée (exclue)",IF(E188="","Canal manquant",IF(G188="","Montant manquant","OK")))))))</x:f>
      </x:c>
    </x:row>
    <x:row r="189" ht="21" customHeight="1">
      <x:c r="A189" s="82"/>
      <x:c r="B189" s="83"/>
      <x:c r="C189" s="83"/>
      <x:c r="D189" s="82"/>
      <x:c r="E189" s="82"/>
      <x:c r="F189" s="76" t="str">
        <x:f>IF(OR(B189="",C189="",C189&lt;=B189),"",C189-B189)</x:f>
      </x:c>
      <x:c r="G189" s="86"/>
      <x:c r="H189" s="86"/>
      <x:c r="I189" s="86"/>
      <x:c r="J189" s="86"/>
      <x:c r="K189" s="86"/>
      <x:c r="L189" s="86"/>
      <x:c r="M189" s="88" t="str">
        <x:f>IF(N189="OK",G189+H189-I189-J189-K189-L189,"")</x:f>
      </x:c>
      <x:c r="N189" s="89" t="str">
        <x:f>IF(COUNTA(A189:E189,G189:L189)=0,"",IF(OR(B189="",C189=""),"Dates manquantes",IF(C189&lt;=B189,"Dates invalides",IF(D189="","Statut manquant",IF(D189="Annulée","Annulée (exclue)",IF(E189="","Canal manquant",IF(G189="","Montant manquant","OK")))))))</x:f>
      </x:c>
    </x:row>
    <x:row r="190" ht="21" customHeight="1">
      <x:c r="A190" s="82"/>
      <x:c r="B190" s="83"/>
      <x:c r="C190" s="83"/>
      <x:c r="D190" s="82"/>
      <x:c r="E190" s="82"/>
      <x:c r="F190" s="76" t="str">
        <x:f>IF(OR(B190="",C190="",C190&lt;=B190),"",C190-B190)</x:f>
      </x:c>
      <x:c r="G190" s="86"/>
      <x:c r="H190" s="86"/>
      <x:c r="I190" s="86"/>
      <x:c r="J190" s="86"/>
      <x:c r="K190" s="86"/>
      <x:c r="L190" s="86"/>
      <x:c r="M190" s="88" t="str">
        <x:f>IF(N190="OK",G190+H190-I190-J190-K190-L190,"")</x:f>
      </x:c>
      <x:c r="N190" s="89" t="str">
        <x:f>IF(COUNTA(A190:E190,G190:L190)=0,"",IF(OR(B190="",C190=""),"Dates manquantes",IF(C190&lt;=B190,"Dates invalides",IF(D190="","Statut manquant",IF(D190="Annulée","Annulée (exclue)",IF(E190="","Canal manquant",IF(G190="","Montant manquant","OK")))))))</x:f>
      </x:c>
    </x:row>
    <x:row r="191" ht="21" customHeight="1">
      <x:c r="A191" s="82"/>
      <x:c r="B191" s="83"/>
      <x:c r="C191" s="83"/>
      <x:c r="D191" s="82"/>
      <x:c r="E191" s="82"/>
      <x:c r="F191" s="76" t="str">
        <x:f>IF(OR(B191="",C191="",C191&lt;=B191),"",C191-B191)</x:f>
      </x:c>
      <x:c r="G191" s="86"/>
      <x:c r="H191" s="86"/>
      <x:c r="I191" s="86"/>
      <x:c r="J191" s="86"/>
      <x:c r="K191" s="86"/>
      <x:c r="L191" s="86"/>
      <x:c r="M191" s="88" t="str">
        <x:f>IF(N191="OK",G191+H191-I191-J191-K191-L191,"")</x:f>
      </x:c>
      <x:c r="N191" s="89" t="str">
        <x:f>IF(COUNTA(A191:E191,G191:L191)=0,"",IF(OR(B191="",C191=""),"Dates manquantes",IF(C191&lt;=B191,"Dates invalides",IF(D191="","Statut manquant",IF(D191="Annulée","Annulée (exclue)",IF(E191="","Canal manquant",IF(G191="","Montant manquant","OK")))))))</x:f>
      </x:c>
    </x:row>
    <x:row r="192" ht="21" customHeight="1">
      <x:c r="A192" s="82"/>
      <x:c r="B192" s="83"/>
      <x:c r="C192" s="83"/>
      <x:c r="D192" s="82"/>
      <x:c r="E192" s="82"/>
      <x:c r="F192" s="76" t="str">
        <x:f>IF(OR(B192="",C192="",C192&lt;=B192),"",C192-B192)</x:f>
      </x:c>
      <x:c r="G192" s="86"/>
      <x:c r="H192" s="86"/>
      <x:c r="I192" s="86"/>
      <x:c r="J192" s="86"/>
      <x:c r="K192" s="86"/>
      <x:c r="L192" s="86"/>
      <x:c r="M192" s="88" t="str">
        <x:f>IF(N192="OK",G192+H192-I192-J192-K192-L192,"")</x:f>
      </x:c>
      <x:c r="N192" s="89" t="str">
        <x:f>IF(COUNTA(A192:E192,G192:L192)=0,"",IF(OR(B192="",C192=""),"Dates manquantes",IF(C192&lt;=B192,"Dates invalides",IF(D192="","Statut manquant",IF(D192="Annulée","Annulée (exclue)",IF(E192="","Canal manquant",IF(G192="","Montant manquant","OK")))))))</x:f>
      </x:c>
    </x:row>
    <x:row r="193" ht="21" customHeight="1">
      <x:c r="A193" s="82"/>
      <x:c r="B193" s="83"/>
      <x:c r="C193" s="83"/>
      <x:c r="D193" s="82"/>
      <x:c r="E193" s="82"/>
      <x:c r="F193" s="76" t="str">
        <x:f>IF(OR(B193="",C193="",C193&lt;=B193),"",C193-B193)</x:f>
      </x:c>
      <x:c r="G193" s="86"/>
      <x:c r="H193" s="86"/>
      <x:c r="I193" s="86"/>
      <x:c r="J193" s="86"/>
      <x:c r="K193" s="86"/>
      <x:c r="L193" s="86"/>
      <x:c r="M193" s="88" t="str">
        <x:f>IF(N193="OK",G193+H193-I193-J193-K193-L193,"")</x:f>
      </x:c>
      <x:c r="N193" s="89" t="str">
        <x:f>IF(COUNTA(A193:E193,G193:L193)=0,"",IF(OR(B193="",C193=""),"Dates manquantes",IF(C193&lt;=B193,"Dates invalides",IF(D193="","Statut manquant",IF(D193="Annulée","Annulée (exclue)",IF(E193="","Canal manquant",IF(G193="","Montant manquant","OK")))))))</x:f>
      </x:c>
    </x:row>
    <x:row r="194" ht="21" customHeight="1">
      <x:c r="A194" s="82"/>
      <x:c r="B194" s="83"/>
      <x:c r="C194" s="83"/>
      <x:c r="D194" s="82"/>
      <x:c r="E194" s="82"/>
      <x:c r="F194" s="76" t="str">
        <x:f>IF(OR(B194="",C194="",C194&lt;=B194),"",C194-B194)</x:f>
      </x:c>
      <x:c r="G194" s="86"/>
      <x:c r="H194" s="86"/>
      <x:c r="I194" s="86"/>
      <x:c r="J194" s="86"/>
      <x:c r="K194" s="86"/>
      <x:c r="L194" s="86"/>
      <x:c r="M194" s="88" t="str">
        <x:f>IF(N194="OK",G194+H194-I194-J194-K194-L194,"")</x:f>
      </x:c>
      <x:c r="N194" s="89" t="str">
        <x:f>IF(COUNTA(A194:E194,G194:L194)=0,"",IF(OR(B194="",C194=""),"Dates manquantes",IF(C194&lt;=B194,"Dates invalides",IF(D194="","Statut manquant",IF(D194="Annulée","Annulée (exclue)",IF(E194="","Canal manquant",IF(G194="","Montant manquant","OK")))))))</x:f>
      </x:c>
    </x:row>
    <x:row r="195" ht="21" customHeight="1">
      <x:c r="A195" s="82"/>
      <x:c r="B195" s="83"/>
      <x:c r="C195" s="83"/>
      <x:c r="D195" s="82"/>
      <x:c r="E195" s="82"/>
      <x:c r="F195" s="76" t="str">
        <x:f>IF(OR(B195="",C195="",C195&lt;=B195),"",C195-B195)</x:f>
      </x:c>
      <x:c r="G195" s="86"/>
      <x:c r="H195" s="86"/>
      <x:c r="I195" s="86"/>
      <x:c r="J195" s="86"/>
      <x:c r="K195" s="86"/>
      <x:c r="L195" s="86"/>
      <x:c r="M195" s="88" t="str">
        <x:f>IF(N195="OK",G195+H195-I195-J195-K195-L195,"")</x:f>
      </x:c>
      <x:c r="N195" s="89" t="str">
        <x:f>IF(COUNTA(A195:E195,G195:L195)=0,"",IF(OR(B195="",C195=""),"Dates manquantes",IF(C195&lt;=B195,"Dates invalides",IF(D195="","Statut manquant",IF(D195="Annulée","Annulée (exclue)",IF(E195="","Canal manquant",IF(G195="","Montant manquant","OK")))))))</x:f>
      </x:c>
    </x:row>
    <x:row r="196" ht="21" customHeight="1">
      <x:c r="A196" s="82"/>
      <x:c r="B196" s="83"/>
      <x:c r="C196" s="83"/>
      <x:c r="D196" s="82"/>
      <x:c r="E196" s="82"/>
      <x:c r="F196" s="76" t="str">
        <x:f>IF(OR(B196="",C196="",C196&lt;=B196),"",C196-B196)</x:f>
      </x:c>
      <x:c r="G196" s="86"/>
      <x:c r="H196" s="86"/>
      <x:c r="I196" s="86"/>
      <x:c r="J196" s="86"/>
      <x:c r="K196" s="86"/>
      <x:c r="L196" s="86"/>
      <x:c r="M196" s="88" t="str">
        <x:f>IF(N196="OK",G196+H196-I196-J196-K196-L196,"")</x:f>
      </x:c>
      <x:c r="N196" s="89" t="str">
        <x:f>IF(COUNTA(A196:E196,G196:L196)=0,"",IF(OR(B196="",C196=""),"Dates manquantes",IF(C196&lt;=B196,"Dates invalides",IF(D196="","Statut manquant",IF(D196="Annulée","Annulée (exclue)",IF(E196="","Canal manquant",IF(G196="","Montant manquant","OK")))))))</x:f>
      </x:c>
    </x:row>
    <x:row r="197" ht="21" customHeight="1">
      <x:c r="A197" s="82"/>
      <x:c r="B197" s="83"/>
      <x:c r="C197" s="83"/>
      <x:c r="D197" s="82"/>
      <x:c r="E197" s="82"/>
      <x:c r="F197" s="76" t="str">
        <x:f>IF(OR(B197="",C197="",C197&lt;=B197),"",C197-B197)</x:f>
      </x:c>
      <x:c r="G197" s="86"/>
      <x:c r="H197" s="86"/>
      <x:c r="I197" s="86"/>
      <x:c r="J197" s="86"/>
      <x:c r="K197" s="86"/>
      <x:c r="L197" s="86"/>
      <x:c r="M197" s="88" t="str">
        <x:f>IF(N197="OK",G197+H197-I197-J197-K197-L197,"")</x:f>
      </x:c>
      <x:c r="N197" s="89" t="str">
        <x:f>IF(COUNTA(A197:E197,G197:L197)=0,"",IF(OR(B197="",C197=""),"Dates manquantes",IF(C197&lt;=B197,"Dates invalides",IF(D197="","Statut manquant",IF(D197="Annulée","Annulée (exclue)",IF(E197="","Canal manquant",IF(G197="","Montant manquant","OK")))))))</x:f>
      </x:c>
    </x:row>
    <x:row r="198" ht="21" customHeight="1">
      <x:c r="A198" s="82"/>
      <x:c r="B198" s="83"/>
      <x:c r="C198" s="83"/>
      <x:c r="D198" s="82"/>
      <x:c r="E198" s="82"/>
      <x:c r="F198" s="76" t="str">
        <x:f>IF(OR(B198="",C198="",C198&lt;=B198),"",C198-B198)</x:f>
      </x:c>
      <x:c r="G198" s="86"/>
      <x:c r="H198" s="86"/>
      <x:c r="I198" s="86"/>
      <x:c r="J198" s="86"/>
      <x:c r="K198" s="86"/>
      <x:c r="L198" s="86"/>
      <x:c r="M198" s="88" t="str">
        <x:f>IF(N198="OK",G198+H198-I198-J198-K198-L198,"")</x:f>
      </x:c>
      <x:c r="N198" s="89" t="str">
        <x:f>IF(COUNTA(A198:E198,G198:L198)=0,"",IF(OR(B198="",C198=""),"Dates manquantes",IF(C198&lt;=B198,"Dates invalides",IF(D198="","Statut manquant",IF(D198="Annulée","Annulée (exclue)",IF(E198="","Canal manquant",IF(G198="","Montant manquant","OK")))))))</x:f>
      </x:c>
    </x:row>
    <x:row r="199" ht="21" customHeight="1">
      <x:c r="A199" s="82"/>
      <x:c r="B199" s="83"/>
      <x:c r="C199" s="83"/>
      <x:c r="D199" s="82"/>
      <x:c r="E199" s="82"/>
      <x:c r="F199" s="76" t="str">
        <x:f>IF(OR(B199="",C199="",C199&lt;=B199),"",C199-B199)</x:f>
      </x:c>
      <x:c r="G199" s="86"/>
      <x:c r="H199" s="86"/>
      <x:c r="I199" s="86"/>
      <x:c r="J199" s="86"/>
      <x:c r="K199" s="86"/>
      <x:c r="L199" s="86"/>
      <x:c r="M199" s="88" t="str">
        <x:f>IF(N199="OK",G199+H199-I199-J199-K199-L199,"")</x:f>
      </x:c>
      <x:c r="N199" s="89" t="str">
        <x:f>IF(COUNTA(A199:E199,G199:L199)=0,"",IF(OR(B199="",C199=""),"Dates manquantes",IF(C199&lt;=B199,"Dates invalides",IF(D199="","Statut manquant",IF(D199="Annulée","Annulée (exclue)",IF(E199="","Canal manquant",IF(G199="","Montant manquant","OK")))))))</x:f>
      </x:c>
    </x:row>
    <x:row r="200" ht="21" customHeight="1">
      <x:c r="A200" s="82"/>
      <x:c r="B200" s="83"/>
      <x:c r="C200" s="83"/>
      <x:c r="D200" s="82"/>
      <x:c r="E200" s="82"/>
      <x:c r="F200" s="76" t="str">
        <x:f>IF(OR(B200="",C200="",C200&lt;=B200),"",C200-B200)</x:f>
      </x:c>
      <x:c r="G200" s="86"/>
      <x:c r="H200" s="86"/>
      <x:c r="I200" s="86"/>
      <x:c r="J200" s="86"/>
      <x:c r="K200" s="86"/>
      <x:c r="L200" s="86"/>
      <x:c r="M200" s="88" t="str">
        <x:f>IF(N200="OK",G200+H200-I200-J200-K200-L200,"")</x:f>
      </x:c>
      <x:c r="N200" s="89" t="str">
        <x:f>IF(COUNTA(A200:E200,G200:L200)=0,"",IF(OR(B200="",C200=""),"Dates manquantes",IF(C200&lt;=B200,"Dates invalides",IF(D200="","Statut manquant",IF(D200="Annulée","Annulée (exclue)",IF(E200="","Canal manquant",IF(G200="","Montant manquant","OK")))))))</x:f>
      </x:c>
    </x:row>
    <x:row r="201" ht="21" customHeight="1">
      <x:c r="A201" s="82"/>
      <x:c r="B201" s="83"/>
      <x:c r="C201" s="83"/>
      <x:c r="D201" s="82"/>
      <x:c r="E201" s="82"/>
      <x:c r="F201" s="76" t="str">
        <x:f>IF(OR(B201="",C201="",C201&lt;=B201),"",C201-B201)</x:f>
      </x:c>
      <x:c r="G201" s="86"/>
      <x:c r="H201" s="86"/>
      <x:c r="I201" s="86"/>
      <x:c r="J201" s="86"/>
      <x:c r="K201" s="86"/>
      <x:c r="L201" s="86"/>
      <x:c r="M201" s="88" t="str">
        <x:f>IF(N201="OK",G201+H201-I201-J201-K201-L201,"")</x:f>
      </x:c>
      <x:c r="N201" s="89" t="str">
        <x:f>IF(COUNTA(A201:E201,G201:L201)=0,"",IF(OR(B201="",C201=""),"Dates manquantes",IF(C201&lt;=B201,"Dates invalides",IF(D201="","Statut manquant",IF(D201="Annulée","Annulée (exclue)",IF(E201="","Canal manquant",IF(G201="","Montant manquant","OK")))))))</x:f>
      </x:c>
    </x:row>
    <x:row r="202" ht="21" customHeight="1">
      <x:c r="A202" s="82"/>
      <x:c r="B202" s="83"/>
      <x:c r="C202" s="83"/>
      <x:c r="D202" s="82"/>
      <x:c r="E202" s="82"/>
      <x:c r="F202" s="76" t="str">
        <x:f>IF(OR(B202="",C202="",C202&lt;=B202),"",C202-B202)</x:f>
      </x:c>
      <x:c r="G202" s="86"/>
      <x:c r="H202" s="86"/>
      <x:c r="I202" s="86"/>
      <x:c r="J202" s="86"/>
      <x:c r="K202" s="86"/>
      <x:c r="L202" s="86"/>
      <x:c r="M202" s="88" t="str">
        <x:f>IF(N202="OK",G202+H202-I202-J202-K202-L202,"")</x:f>
      </x:c>
      <x:c r="N202" s="89" t="str">
        <x:f>IF(COUNTA(A202:E202,G202:L202)=0,"",IF(OR(B202="",C202=""),"Dates manquantes",IF(C202&lt;=B202,"Dates invalides",IF(D202="","Statut manquant",IF(D202="Annulée","Annulée (exclue)",IF(E202="","Canal manquant",IF(G202="","Montant manquant","OK")))))))</x:f>
      </x:c>
    </x:row>
    <x:row r="203" ht="21" customHeight="1">
      <x:c r="A203" s="82"/>
      <x:c r="B203" s="83"/>
      <x:c r="C203" s="83"/>
      <x:c r="D203" s="82"/>
      <x:c r="E203" s="82"/>
      <x:c r="F203" s="76" t="str">
        <x:f>IF(OR(B203="",C203="",C203&lt;=B203),"",C203-B203)</x:f>
      </x:c>
      <x:c r="G203" s="86"/>
      <x:c r="H203" s="86"/>
      <x:c r="I203" s="86"/>
      <x:c r="J203" s="86"/>
      <x:c r="K203" s="86"/>
      <x:c r="L203" s="86"/>
      <x:c r="M203" s="88" t="str">
        <x:f>IF(N203="OK",G203+H203-I203-J203-K203-L203,"")</x:f>
      </x:c>
      <x:c r="N203" s="89" t="str">
        <x:f>IF(COUNTA(A203:E203,G203:L203)=0,"",IF(OR(B203="",C203=""),"Dates manquantes",IF(C203&lt;=B203,"Dates invalides",IF(D203="","Statut manquant",IF(D203="Annulée","Annulée (exclue)",IF(E203="","Canal manquant",IF(G203="","Montant manquant","OK")))))))</x:f>
      </x:c>
    </x:row>
    <x:row r="204" ht="21" customHeight="1">
      <x:c r="A204" s="82"/>
      <x:c r="B204" s="83"/>
      <x:c r="C204" s="83"/>
      <x:c r="D204" s="82"/>
      <x:c r="E204" s="82"/>
      <x:c r="F204" s="76" t="str">
        <x:f>IF(OR(B204="",C204="",C204&lt;=B204),"",C204-B204)</x:f>
      </x:c>
      <x:c r="G204" s="86"/>
      <x:c r="H204" s="86"/>
      <x:c r="I204" s="86"/>
      <x:c r="J204" s="86"/>
      <x:c r="K204" s="86"/>
      <x:c r="L204" s="86"/>
      <x:c r="M204" s="88" t="str">
        <x:f>IF(N204="OK",G204+H204-I204-J204-K204-L204,"")</x:f>
      </x:c>
      <x:c r="N204" s="89" t="str">
        <x:f>IF(COUNTA(A204:E204,G204:L204)=0,"",IF(OR(B204="",C204=""),"Dates manquantes",IF(C204&lt;=B204,"Dates invalides",IF(D204="","Statut manquant",IF(D204="Annulée","Annulée (exclue)",IF(E204="","Canal manquant",IF(G204="","Montant manquant","OK")))))))</x:f>
      </x:c>
    </x:row>
    <x:row r="205" ht="21" customHeight="1">
      <x:c r="A205" s="82"/>
      <x:c r="B205" s="83"/>
      <x:c r="C205" s="83"/>
      <x:c r="D205" s="82"/>
      <x:c r="E205" s="82"/>
      <x:c r="F205" s="76" t="str">
        <x:f>IF(OR(B205="",C205="",C205&lt;=B205),"",C205-B205)</x:f>
      </x:c>
      <x:c r="G205" s="86"/>
      <x:c r="H205" s="86"/>
      <x:c r="I205" s="86"/>
      <x:c r="J205" s="86"/>
      <x:c r="K205" s="86"/>
      <x:c r="L205" s="86"/>
      <x:c r="M205" s="88" t="str">
        <x:f>IF(N205="OK",G205+H205-I205-J205-K205-L205,"")</x:f>
      </x:c>
      <x:c r="N205" s="89" t="str">
        <x:f>IF(COUNTA(A205:E205,G205:L205)=0,"",IF(OR(B205="",C205=""),"Dates manquantes",IF(C205&lt;=B205,"Dates invalides",IF(D205="","Statut manquant",IF(D205="Annulée","Annulée (exclue)",IF(E205="","Canal manquant",IF(G205="","Montant manquant","OK")))))))</x:f>
      </x:c>
    </x:row>
    <x:row r="206" ht="21" customHeight="1">
      <x:c r="A206" s="82"/>
      <x:c r="B206" s="83"/>
      <x:c r="C206" s="83"/>
      <x:c r="D206" s="82"/>
      <x:c r="E206" s="82"/>
      <x:c r="F206" s="76" t="str">
        <x:f>IF(OR(B206="",C206="",C206&lt;=B206),"",C206-B206)</x:f>
      </x:c>
      <x:c r="G206" s="86"/>
      <x:c r="H206" s="86"/>
      <x:c r="I206" s="86"/>
      <x:c r="J206" s="86"/>
      <x:c r="K206" s="86"/>
      <x:c r="L206" s="86"/>
      <x:c r="M206" s="88" t="str">
        <x:f>IF(N206="OK",G206+H206-I206-J206-K206-L206,"")</x:f>
      </x:c>
      <x:c r="N206" s="89" t="str">
        <x:f>IF(COUNTA(A206:E206,G206:L206)=0,"",IF(OR(B206="",C206=""),"Dates manquantes",IF(C206&lt;=B206,"Dates invalides",IF(D206="","Statut manquant",IF(D206="Annulée","Annulée (exclue)",IF(E206="","Canal manquant",IF(G206="","Montant manquant","OK")))))))</x:f>
      </x:c>
    </x:row>
    <x:row r="207" ht="21" customHeight="1">
      <x:c r="A207" s="82"/>
      <x:c r="B207" s="83"/>
      <x:c r="C207" s="83"/>
      <x:c r="D207" s="82"/>
      <x:c r="E207" s="82"/>
      <x:c r="F207" s="76" t="str">
        <x:f>IF(OR(B207="",C207="",C207&lt;=B207),"",C207-B207)</x:f>
      </x:c>
      <x:c r="G207" s="86"/>
      <x:c r="H207" s="86"/>
      <x:c r="I207" s="86"/>
      <x:c r="J207" s="86"/>
      <x:c r="K207" s="86"/>
      <x:c r="L207" s="86"/>
      <x:c r="M207" s="88" t="str">
        <x:f>IF(N207="OK",G207+H207-I207-J207-K207-L207,"")</x:f>
      </x:c>
      <x:c r="N207" s="89" t="str">
        <x:f>IF(COUNTA(A207:E207,G207:L207)=0,"",IF(OR(B207="",C207=""),"Dates manquantes",IF(C207&lt;=B207,"Dates invalides",IF(D207="","Statut manquant",IF(D207="Annulée","Annulée (exclue)",IF(E207="","Canal manquant",IF(G207="","Montant manquant","OK")))))))</x:f>
      </x:c>
    </x:row>
    <x:row r="208" ht="21" customHeight="1">
      <x:c r="A208" s="82"/>
      <x:c r="B208" s="83"/>
      <x:c r="C208" s="83"/>
      <x:c r="D208" s="82"/>
      <x:c r="E208" s="82"/>
      <x:c r="F208" s="76" t="str">
        <x:f>IF(OR(B208="",C208="",C208&lt;=B208),"",C208-B208)</x:f>
      </x:c>
      <x:c r="G208" s="86"/>
      <x:c r="H208" s="86"/>
      <x:c r="I208" s="86"/>
      <x:c r="J208" s="86"/>
      <x:c r="K208" s="86"/>
      <x:c r="L208" s="86"/>
      <x:c r="M208" s="88" t="str">
        <x:f>IF(N208="OK",G208+H208-I208-J208-K208-L208,"")</x:f>
      </x:c>
      <x:c r="N208" s="89" t="str">
        <x:f>IF(COUNTA(A208:E208,G208:L208)=0,"",IF(OR(B208="",C208=""),"Dates manquantes",IF(C208&lt;=B208,"Dates invalides",IF(D208="","Statut manquant",IF(D208="Annulée","Annulée (exclue)",IF(E208="","Canal manquant",IF(G208="","Montant manquant","OK")))))))</x:f>
      </x:c>
    </x:row>
    <x:row r="209" ht="21" customHeight="1">
      <x:c r="A209" s="82"/>
      <x:c r="B209" s="83"/>
      <x:c r="C209" s="83"/>
      <x:c r="D209" s="82"/>
      <x:c r="E209" s="82"/>
      <x:c r="F209" s="76" t="str">
        <x:f>IF(OR(B209="",C209="",C209&lt;=B209),"",C209-B209)</x:f>
      </x:c>
      <x:c r="G209" s="86"/>
      <x:c r="H209" s="86"/>
      <x:c r="I209" s="86"/>
      <x:c r="J209" s="86"/>
      <x:c r="K209" s="86"/>
      <x:c r="L209" s="86"/>
      <x:c r="M209" s="88" t="str">
        <x:f>IF(N209="OK",G209+H209-I209-J209-K209-L209,"")</x:f>
      </x:c>
      <x:c r="N209" s="89" t="str">
        <x:f>IF(COUNTA(A209:E209,G209:L209)=0,"",IF(OR(B209="",C209=""),"Dates manquantes",IF(C209&lt;=B209,"Dates invalides",IF(D209="","Statut manquant",IF(D209="Annulée","Annulée (exclue)",IF(E209="","Canal manquant",IF(G209="","Montant manquant","OK")))))))</x:f>
      </x:c>
    </x:row>
    <x:row r="210" ht="21" customHeight="1">
      <x:c r="A210" s="82"/>
      <x:c r="B210" s="83"/>
      <x:c r="C210" s="83"/>
      <x:c r="D210" s="82"/>
      <x:c r="E210" s="82"/>
      <x:c r="F210" s="76" t="str">
        <x:f>IF(OR(B210="",C210="",C210&lt;=B210),"",C210-B210)</x:f>
      </x:c>
      <x:c r="G210" s="86"/>
      <x:c r="H210" s="86"/>
      <x:c r="I210" s="86"/>
      <x:c r="J210" s="86"/>
      <x:c r="K210" s="86"/>
      <x:c r="L210" s="86"/>
      <x:c r="M210" s="88" t="str">
        <x:f>IF(N210="OK",G210+H210-I210-J210-K210-L210,"")</x:f>
      </x:c>
      <x:c r="N210" s="89" t="str">
        <x:f>IF(COUNTA(A210:E210,G210:L210)=0,"",IF(OR(B210="",C210=""),"Dates manquantes",IF(C210&lt;=B210,"Dates invalides",IF(D210="","Statut manquant",IF(D210="Annulée","Annulée (exclue)",IF(E210="","Canal manquant",IF(G210="","Montant manquant","OK")))))))</x:f>
      </x:c>
    </x:row>
    <x:row r="211" ht="21" customHeight="1">
      <x:c r="A211" s="82"/>
      <x:c r="B211" s="83"/>
      <x:c r="C211" s="83"/>
      <x:c r="D211" s="82"/>
      <x:c r="E211" s="82"/>
      <x:c r="F211" s="76" t="str">
        <x:f>IF(OR(B211="",C211="",C211&lt;=B211),"",C211-B211)</x:f>
      </x:c>
      <x:c r="G211" s="86"/>
      <x:c r="H211" s="86"/>
      <x:c r="I211" s="86"/>
      <x:c r="J211" s="86"/>
      <x:c r="K211" s="86"/>
      <x:c r="L211" s="86"/>
      <x:c r="M211" s="88" t="str">
        <x:f>IF(N211="OK",G211+H211-I211-J211-K211-L211,"")</x:f>
      </x:c>
      <x:c r="N211" s="89" t="str">
        <x:f>IF(COUNTA(A211:E211,G211:L211)=0,"",IF(OR(B211="",C211=""),"Dates manquantes",IF(C211&lt;=B211,"Dates invalides",IF(D211="","Statut manquant",IF(D211="Annulée","Annulée (exclue)",IF(E211="","Canal manquant",IF(G211="","Montant manquant","OK")))))))</x:f>
      </x:c>
    </x:row>
    <x:row r="212" ht="21" customHeight="1">
      <x:c r="A212" s="82"/>
      <x:c r="B212" s="83"/>
      <x:c r="C212" s="83"/>
      <x:c r="D212" s="82"/>
      <x:c r="E212" s="82"/>
      <x:c r="F212" s="76" t="str">
        <x:f>IF(OR(B212="",C212="",C212&lt;=B212),"",C212-B212)</x:f>
      </x:c>
      <x:c r="G212" s="86"/>
      <x:c r="H212" s="86"/>
      <x:c r="I212" s="86"/>
      <x:c r="J212" s="86"/>
      <x:c r="K212" s="86"/>
      <x:c r="L212" s="86"/>
      <x:c r="M212" s="88" t="str">
        <x:f>IF(N212="OK",G212+H212-I212-J212-K212-L212,"")</x:f>
      </x:c>
      <x:c r="N212" s="89" t="str">
        <x:f>IF(COUNTA(A212:E212,G212:L212)=0,"",IF(OR(B212="",C212=""),"Dates manquantes",IF(C212&lt;=B212,"Dates invalides",IF(D212="","Statut manquant",IF(D212="Annulée","Annulée (exclue)",IF(E212="","Canal manquant",IF(G212="","Montant manquant","OK")))))))</x:f>
      </x:c>
    </x:row>
    <x:row r="213" ht="21" customHeight="1">
      <x:c r="A213" s="82"/>
      <x:c r="B213" s="83"/>
      <x:c r="C213" s="83"/>
      <x:c r="D213" s="82"/>
      <x:c r="E213" s="82"/>
      <x:c r="F213" s="76" t="str">
        <x:f>IF(OR(B213="",C213="",C213&lt;=B213),"",C213-B213)</x:f>
      </x:c>
      <x:c r="G213" s="86"/>
      <x:c r="H213" s="86"/>
      <x:c r="I213" s="86"/>
      <x:c r="J213" s="86"/>
      <x:c r="K213" s="86"/>
      <x:c r="L213" s="86"/>
      <x:c r="M213" s="88" t="str">
        <x:f>IF(N213="OK",G213+H213-I213-J213-K213-L213,"")</x:f>
      </x:c>
      <x:c r="N213" s="89" t="str">
        <x:f>IF(COUNTA(A213:E213,G213:L213)=0,"",IF(OR(B213="",C213=""),"Dates manquantes",IF(C213&lt;=B213,"Dates invalides",IF(D213="","Statut manquant",IF(D213="Annulée","Annulée (exclue)",IF(E213="","Canal manquant",IF(G213="","Montant manquant","OK")))))))</x:f>
      </x:c>
    </x:row>
    <x:row r="214" ht="21" customHeight="1">
      <x:c r="A214" s="82"/>
      <x:c r="B214" s="83"/>
      <x:c r="C214" s="83"/>
      <x:c r="D214" s="82"/>
      <x:c r="E214" s="82"/>
      <x:c r="F214" s="76" t="str">
        <x:f>IF(OR(B214="",C214="",C214&lt;=B214),"",C214-B214)</x:f>
      </x:c>
      <x:c r="G214" s="86"/>
      <x:c r="H214" s="86"/>
      <x:c r="I214" s="86"/>
      <x:c r="J214" s="86"/>
      <x:c r="K214" s="86"/>
      <x:c r="L214" s="86"/>
      <x:c r="M214" s="88" t="str">
        <x:f>IF(N214="OK",G214+H214-I214-J214-K214-L214,"")</x:f>
      </x:c>
      <x:c r="N214" s="89" t="str">
        <x:f>IF(COUNTA(A214:E214,G214:L214)=0,"",IF(OR(B214="",C214=""),"Dates manquantes",IF(C214&lt;=B214,"Dates invalides",IF(D214="","Statut manquant",IF(D214="Annulée","Annulée (exclue)",IF(E214="","Canal manquant",IF(G214="","Montant manquant","OK")))))))</x:f>
      </x:c>
    </x:row>
    <x:row r="215" ht="21" customHeight="1">
      <x:c r="A215" s="82"/>
      <x:c r="B215" s="83"/>
      <x:c r="C215" s="83"/>
      <x:c r="D215" s="82"/>
      <x:c r="E215" s="82"/>
      <x:c r="F215" s="76" t="str">
        <x:f>IF(OR(B215="",C215="",C215&lt;=B215),"",C215-B215)</x:f>
      </x:c>
      <x:c r="G215" s="86"/>
      <x:c r="H215" s="86"/>
      <x:c r="I215" s="86"/>
      <x:c r="J215" s="86"/>
      <x:c r="K215" s="86"/>
      <x:c r="L215" s="86"/>
      <x:c r="M215" s="88" t="str">
        <x:f>IF(N215="OK",G215+H215-I215-J215-K215-L215,"")</x:f>
      </x:c>
      <x:c r="N215" s="89" t="str">
        <x:f>IF(COUNTA(A215:E215,G215:L215)=0,"",IF(OR(B215="",C215=""),"Dates manquantes",IF(C215&lt;=B215,"Dates invalides",IF(D215="","Statut manquant",IF(D215="Annulée","Annulée (exclue)",IF(E215="","Canal manquant",IF(G215="","Montant manquant","OK")))))))</x:f>
      </x:c>
    </x:row>
    <x:row r="216" ht="21" customHeight="1">
      <x:c r="A216" s="82"/>
      <x:c r="B216" s="83"/>
      <x:c r="C216" s="83"/>
      <x:c r="D216" s="82"/>
      <x:c r="E216" s="82"/>
      <x:c r="F216" s="76" t="str">
        <x:f>IF(OR(B216="",C216="",C216&lt;=B216),"",C216-B216)</x:f>
      </x:c>
      <x:c r="G216" s="86"/>
      <x:c r="H216" s="86"/>
      <x:c r="I216" s="86"/>
      <x:c r="J216" s="86"/>
      <x:c r="K216" s="86"/>
      <x:c r="L216" s="86"/>
      <x:c r="M216" s="88" t="str">
        <x:f>IF(N216="OK",G216+H216-I216-J216-K216-L216,"")</x:f>
      </x:c>
      <x:c r="N216" s="89" t="str">
        <x:f>IF(COUNTA(A216:E216,G216:L216)=0,"",IF(OR(B216="",C216=""),"Dates manquantes",IF(C216&lt;=B216,"Dates invalides",IF(D216="","Statut manquant",IF(D216="Annulée","Annulée (exclue)",IF(E216="","Canal manquant",IF(G216="","Montant manquant","OK")))))))</x:f>
      </x:c>
    </x:row>
    <x:row r="217" ht="21" customHeight="1">
      <x:c r="A217" s="82"/>
      <x:c r="B217" s="83"/>
      <x:c r="C217" s="83"/>
      <x:c r="D217" s="82"/>
      <x:c r="E217" s="82"/>
      <x:c r="F217" s="76" t="str">
        <x:f>IF(OR(B217="",C217="",C217&lt;=B217),"",C217-B217)</x:f>
      </x:c>
      <x:c r="G217" s="86"/>
      <x:c r="H217" s="86"/>
      <x:c r="I217" s="86"/>
      <x:c r="J217" s="86"/>
      <x:c r="K217" s="86"/>
      <x:c r="L217" s="86"/>
      <x:c r="M217" s="88" t="str">
        <x:f>IF(N217="OK",G217+H217-I217-J217-K217-L217,"")</x:f>
      </x:c>
      <x:c r="N217" s="89" t="str">
        <x:f>IF(COUNTA(A217:E217,G217:L217)=0,"",IF(OR(B217="",C217=""),"Dates manquantes",IF(C217&lt;=B217,"Dates invalides",IF(D217="","Statut manquant",IF(D217="Annulée","Annulée (exclue)",IF(E217="","Canal manquant",IF(G217="","Montant manquant","OK")))))))</x:f>
      </x:c>
    </x:row>
    <x:row r="218" ht="21" customHeight="1">
      <x:c r="A218" s="82"/>
      <x:c r="B218" s="83"/>
      <x:c r="C218" s="83"/>
      <x:c r="D218" s="82"/>
      <x:c r="E218" s="82"/>
      <x:c r="F218" s="76" t="str">
        <x:f>IF(OR(B218="",C218="",C218&lt;=B218),"",C218-B218)</x:f>
      </x:c>
      <x:c r="G218" s="86"/>
      <x:c r="H218" s="86"/>
      <x:c r="I218" s="86"/>
      <x:c r="J218" s="86"/>
      <x:c r="K218" s="86"/>
      <x:c r="L218" s="86"/>
      <x:c r="M218" s="88" t="str">
        <x:f>IF(N218="OK",G218+H218-I218-J218-K218-L218,"")</x:f>
      </x:c>
      <x:c r="N218" s="89" t="str">
        <x:f>IF(COUNTA(A218:E218,G218:L218)=0,"",IF(OR(B218="",C218=""),"Dates manquantes",IF(C218&lt;=B218,"Dates invalides",IF(D218="","Statut manquant",IF(D218="Annulée","Annulée (exclue)",IF(E218="","Canal manquant",IF(G218="","Montant manquant","OK")))))))</x:f>
      </x:c>
    </x:row>
    <x:row r="219" ht="21" customHeight="1">
      <x:c r="A219" s="82"/>
      <x:c r="B219" s="83"/>
      <x:c r="C219" s="83"/>
      <x:c r="D219" s="82"/>
      <x:c r="E219" s="82"/>
      <x:c r="F219" s="76" t="str">
        <x:f>IF(OR(B219="",C219="",C219&lt;=B219),"",C219-B219)</x:f>
      </x:c>
      <x:c r="G219" s="86"/>
      <x:c r="H219" s="86"/>
      <x:c r="I219" s="86"/>
      <x:c r="J219" s="86"/>
      <x:c r="K219" s="86"/>
      <x:c r="L219" s="86"/>
      <x:c r="M219" s="88" t="str">
        <x:f>IF(N219="OK",G219+H219-I219-J219-K219-L219,"")</x:f>
      </x:c>
      <x:c r="N219" s="89" t="str">
        <x:f>IF(COUNTA(A219:E219,G219:L219)=0,"",IF(OR(B219="",C219=""),"Dates manquantes",IF(C219&lt;=B219,"Dates invalides",IF(D219="","Statut manquant",IF(D219="Annulée","Annulée (exclue)",IF(E219="","Canal manquant",IF(G219="","Montant manquant","OK")))))))</x:f>
      </x:c>
    </x:row>
    <x:row r="220" ht="21" customHeight="1">
      <x:c r="A220" s="82"/>
      <x:c r="B220" s="83"/>
      <x:c r="C220" s="83"/>
      <x:c r="D220" s="82"/>
      <x:c r="E220" s="82"/>
      <x:c r="F220" s="76" t="str">
        <x:f>IF(OR(B220="",C220="",C220&lt;=B220),"",C220-B220)</x:f>
      </x:c>
      <x:c r="G220" s="86"/>
      <x:c r="H220" s="86"/>
      <x:c r="I220" s="86"/>
      <x:c r="J220" s="86"/>
      <x:c r="K220" s="86"/>
      <x:c r="L220" s="86"/>
      <x:c r="M220" s="88" t="str">
        <x:f>IF(N220="OK",G220+H220-I220-J220-K220-L220,"")</x:f>
      </x:c>
      <x:c r="N220" s="89" t="str">
        <x:f>IF(COUNTA(A220:E220,G220:L220)=0,"",IF(OR(B220="",C220=""),"Dates manquantes",IF(C220&lt;=B220,"Dates invalides",IF(D220="","Statut manquant",IF(D220="Annulée","Annulée (exclue)",IF(E220="","Canal manquant",IF(G220="","Montant manquant","OK")))))))</x:f>
      </x:c>
    </x:row>
    <x:row r="221" ht="21" customHeight="1">
      <x:c r="A221" s="82"/>
      <x:c r="B221" s="83"/>
      <x:c r="C221" s="83"/>
      <x:c r="D221" s="82"/>
      <x:c r="E221" s="82"/>
      <x:c r="F221" s="76" t="str">
        <x:f>IF(OR(B221="",C221="",C221&lt;=B221),"",C221-B221)</x:f>
      </x:c>
      <x:c r="G221" s="86"/>
      <x:c r="H221" s="86"/>
      <x:c r="I221" s="86"/>
      <x:c r="J221" s="86"/>
      <x:c r="K221" s="86"/>
      <x:c r="L221" s="86"/>
      <x:c r="M221" s="88" t="str">
        <x:f>IF(N221="OK",G221+H221-I221-J221-K221-L221,"")</x:f>
      </x:c>
      <x:c r="N221" s="89" t="str">
        <x:f>IF(COUNTA(A221:E221,G221:L221)=0,"",IF(OR(B221="",C221=""),"Dates manquantes",IF(C221&lt;=B221,"Dates invalides",IF(D221="","Statut manquant",IF(D221="Annulée","Annulée (exclue)",IF(E221="","Canal manquant",IF(G221="","Montant manquant","OK")))))))</x:f>
      </x:c>
    </x:row>
    <x:row r="222" ht="21" customHeight="1">
      <x:c r="A222" s="82"/>
      <x:c r="B222" s="83"/>
      <x:c r="C222" s="83"/>
      <x:c r="D222" s="82"/>
      <x:c r="E222" s="82"/>
      <x:c r="F222" s="76" t="str">
        <x:f>IF(OR(B222="",C222="",C222&lt;=B222),"",C222-B222)</x:f>
      </x:c>
      <x:c r="G222" s="86"/>
      <x:c r="H222" s="86"/>
      <x:c r="I222" s="86"/>
      <x:c r="J222" s="86"/>
      <x:c r="K222" s="86"/>
      <x:c r="L222" s="86"/>
      <x:c r="M222" s="88" t="str">
        <x:f>IF(N222="OK",G222+H222-I222-J222-K222-L222,"")</x:f>
      </x:c>
      <x:c r="N222" s="89" t="str">
        <x:f>IF(COUNTA(A222:E222,G222:L222)=0,"",IF(OR(B222="",C222=""),"Dates manquantes",IF(C222&lt;=B222,"Dates invalides",IF(D222="","Statut manquant",IF(D222="Annulée","Annulée (exclue)",IF(E222="","Canal manquant",IF(G222="","Montant manquant","OK")))))))</x:f>
      </x:c>
    </x:row>
    <x:row r="223" ht="21" customHeight="1">
      <x:c r="A223" s="82"/>
      <x:c r="B223" s="83"/>
      <x:c r="C223" s="83"/>
      <x:c r="D223" s="82"/>
      <x:c r="E223" s="82"/>
      <x:c r="F223" s="76" t="str">
        <x:f>IF(OR(B223="",C223="",C223&lt;=B223),"",C223-B223)</x:f>
      </x:c>
      <x:c r="G223" s="86"/>
      <x:c r="H223" s="86"/>
      <x:c r="I223" s="86"/>
      <x:c r="J223" s="86"/>
      <x:c r="K223" s="86"/>
      <x:c r="L223" s="86"/>
      <x:c r="M223" s="88" t="str">
        <x:f>IF(N223="OK",G223+H223-I223-J223-K223-L223,"")</x:f>
      </x:c>
      <x:c r="N223" s="89" t="str">
        <x:f>IF(COUNTA(A223:E223,G223:L223)=0,"",IF(OR(B223="",C223=""),"Dates manquantes",IF(C223&lt;=B223,"Dates invalides",IF(D223="","Statut manquant",IF(D223="Annulée","Annulée (exclue)",IF(E223="","Canal manquant",IF(G223="","Montant manquant","OK")))))))</x:f>
      </x:c>
    </x:row>
    <x:row r="224" ht="21" customHeight="1">
      <x:c r="A224" s="82"/>
      <x:c r="B224" s="83"/>
      <x:c r="C224" s="83"/>
      <x:c r="D224" s="82"/>
      <x:c r="E224" s="82"/>
      <x:c r="F224" s="76" t="str">
        <x:f>IF(OR(B224="",C224="",C224&lt;=B224),"",C224-B224)</x:f>
      </x:c>
      <x:c r="G224" s="86"/>
      <x:c r="H224" s="86"/>
      <x:c r="I224" s="86"/>
      <x:c r="J224" s="86"/>
      <x:c r="K224" s="86"/>
      <x:c r="L224" s="86"/>
      <x:c r="M224" s="88" t="str">
        <x:f>IF(N224="OK",G224+H224-I224-J224-K224-L224,"")</x:f>
      </x:c>
      <x:c r="N224" s="89" t="str">
        <x:f>IF(COUNTA(A224:E224,G224:L224)=0,"",IF(OR(B224="",C224=""),"Dates manquantes",IF(C224&lt;=B224,"Dates invalides",IF(D224="","Statut manquant",IF(D224="Annulée","Annulée (exclue)",IF(E224="","Canal manquant",IF(G224="","Montant manquant","OK")))))))</x:f>
      </x:c>
    </x:row>
    <x:row r="225" ht="21" customHeight="1">
      <x:c r="A225" s="82"/>
      <x:c r="B225" s="83"/>
      <x:c r="C225" s="83"/>
      <x:c r="D225" s="82"/>
      <x:c r="E225" s="82"/>
      <x:c r="F225" s="76" t="str">
        <x:f>IF(OR(B225="",C225="",C225&lt;=B225),"",C225-B225)</x:f>
      </x:c>
      <x:c r="G225" s="86"/>
      <x:c r="H225" s="86"/>
      <x:c r="I225" s="86"/>
      <x:c r="J225" s="86"/>
      <x:c r="K225" s="86"/>
      <x:c r="L225" s="86"/>
      <x:c r="M225" s="88" t="str">
        <x:f>IF(N225="OK",G225+H225-I225-J225-K225-L225,"")</x:f>
      </x:c>
      <x:c r="N225" s="89" t="str">
        <x:f>IF(COUNTA(A225:E225,G225:L225)=0,"",IF(OR(B225="",C225=""),"Dates manquantes",IF(C225&lt;=B225,"Dates invalides",IF(D225="","Statut manquant",IF(D225="Annulée","Annulée (exclue)",IF(E225="","Canal manquant",IF(G225="","Montant manquant","OK")))))))</x:f>
      </x:c>
    </x:row>
    <x:row r="226" ht="21" customHeight="1">
      <x:c r="A226" s="82"/>
      <x:c r="B226" s="83"/>
      <x:c r="C226" s="83"/>
      <x:c r="D226" s="82"/>
      <x:c r="E226" s="82"/>
      <x:c r="F226" s="76" t="str">
        <x:f>IF(OR(B226="",C226="",C226&lt;=B226),"",C226-B226)</x:f>
      </x:c>
      <x:c r="G226" s="86"/>
      <x:c r="H226" s="86"/>
      <x:c r="I226" s="86"/>
      <x:c r="J226" s="86"/>
      <x:c r="K226" s="86"/>
      <x:c r="L226" s="86"/>
      <x:c r="M226" s="88" t="str">
        <x:f>IF(N226="OK",G226+H226-I226-J226-K226-L226,"")</x:f>
      </x:c>
      <x:c r="N226" s="89" t="str">
        <x:f>IF(COUNTA(A226:E226,G226:L226)=0,"",IF(OR(B226="",C226=""),"Dates manquantes",IF(C226&lt;=B226,"Dates invalides",IF(D226="","Statut manquant",IF(D226="Annulée","Annulée (exclue)",IF(E226="","Canal manquant",IF(G226="","Montant manquant","OK")))))))</x:f>
      </x:c>
    </x:row>
    <x:row r="227" ht="21" customHeight="1">
      <x:c r="A227" s="82"/>
      <x:c r="B227" s="83"/>
      <x:c r="C227" s="83"/>
      <x:c r="D227" s="82"/>
      <x:c r="E227" s="82"/>
      <x:c r="F227" s="76" t="str">
        <x:f>IF(OR(B227="",C227="",C227&lt;=B227),"",C227-B227)</x:f>
      </x:c>
      <x:c r="G227" s="86"/>
      <x:c r="H227" s="86"/>
      <x:c r="I227" s="86"/>
      <x:c r="J227" s="86"/>
      <x:c r="K227" s="86"/>
      <x:c r="L227" s="86"/>
      <x:c r="M227" s="88" t="str">
        <x:f>IF(N227="OK",G227+H227-I227-J227-K227-L227,"")</x:f>
      </x:c>
      <x:c r="N227" s="89" t="str">
        <x:f>IF(COUNTA(A227:E227,G227:L227)=0,"",IF(OR(B227="",C227=""),"Dates manquantes",IF(C227&lt;=B227,"Dates invalides",IF(D227="","Statut manquant",IF(D227="Annulée","Annulée (exclue)",IF(E227="","Canal manquant",IF(G227="","Montant manquant","OK")))))))</x:f>
      </x:c>
    </x:row>
    <x:row r="228" ht="21" customHeight="1">
      <x:c r="A228" s="82"/>
      <x:c r="B228" s="83"/>
      <x:c r="C228" s="83"/>
      <x:c r="D228" s="82"/>
      <x:c r="E228" s="82"/>
      <x:c r="F228" s="76" t="str">
        <x:f>IF(OR(B228="",C228="",C228&lt;=B228),"",C228-B228)</x:f>
      </x:c>
      <x:c r="G228" s="86"/>
      <x:c r="H228" s="86"/>
      <x:c r="I228" s="86"/>
      <x:c r="J228" s="86"/>
      <x:c r="K228" s="86"/>
      <x:c r="L228" s="86"/>
      <x:c r="M228" s="88" t="str">
        <x:f>IF(N228="OK",G228+H228-I228-J228-K228-L228,"")</x:f>
      </x:c>
      <x:c r="N228" s="89" t="str">
        <x:f>IF(COUNTA(A228:E228,G228:L228)=0,"",IF(OR(B228="",C228=""),"Dates manquantes",IF(C228&lt;=B228,"Dates invalides",IF(D228="","Statut manquant",IF(D228="Annulée","Annulée (exclue)",IF(E228="","Canal manquant",IF(G228="","Montant manquant","OK")))))))</x:f>
      </x:c>
    </x:row>
    <x:row r="229" ht="21" customHeight="1">
      <x:c r="A229" s="82"/>
      <x:c r="B229" s="83"/>
      <x:c r="C229" s="83"/>
      <x:c r="D229" s="82"/>
      <x:c r="E229" s="82"/>
      <x:c r="F229" s="76" t="str">
        <x:f>IF(OR(B229="",C229="",C229&lt;=B229),"",C229-B229)</x:f>
      </x:c>
      <x:c r="G229" s="86"/>
      <x:c r="H229" s="86"/>
      <x:c r="I229" s="86"/>
      <x:c r="J229" s="86"/>
      <x:c r="K229" s="86"/>
      <x:c r="L229" s="86"/>
      <x:c r="M229" s="88" t="str">
        <x:f>IF(N229="OK",G229+H229-I229-J229-K229-L229,"")</x:f>
      </x:c>
      <x:c r="N229" s="89" t="str">
        <x:f>IF(COUNTA(A229:E229,G229:L229)=0,"",IF(OR(B229="",C229=""),"Dates manquantes",IF(C229&lt;=B229,"Dates invalides",IF(D229="","Statut manquant",IF(D229="Annulée","Annulée (exclue)",IF(E229="","Canal manquant",IF(G229="","Montant manquant","OK")))))))</x:f>
      </x:c>
    </x:row>
    <x:row r="230" ht="21" customHeight="1">
      <x:c r="A230" s="82"/>
      <x:c r="B230" s="83"/>
      <x:c r="C230" s="83"/>
      <x:c r="D230" s="82"/>
      <x:c r="E230" s="82"/>
      <x:c r="F230" s="76" t="str">
        <x:f>IF(OR(B230="",C230="",C230&lt;=B230),"",C230-B230)</x:f>
      </x:c>
      <x:c r="G230" s="86"/>
      <x:c r="H230" s="86"/>
      <x:c r="I230" s="86"/>
      <x:c r="J230" s="86"/>
      <x:c r="K230" s="86"/>
      <x:c r="L230" s="86"/>
      <x:c r="M230" s="88" t="str">
        <x:f>IF(N230="OK",G230+H230-I230-J230-K230-L230,"")</x:f>
      </x:c>
      <x:c r="N230" s="89" t="str">
        <x:f>IF(COUNTA(A230:E230,G230:L230)=0,"",IF(OR(B230="",C230=""),"Dates manquantes",IF(C230&lt;=B230,"Dates invalides",IF(D230="","Statut manquant",IF(D230="Annulée","Annulée (exclue)",IF(E230="","Canal manquant",IF(G230="","Montant manquant","OK")))))))</x:f>
      </x:c>
    </x:row>
    <x:row r="231" ht="21" customHeight="1">
      <x:c r="A231" s="82"/>
      <x:c r="B231" s="83"/>
      <x:c r="C231" s="83"/>
      <x:c r="D231" s="82"/>
      <x:c r="E231" s="82"/>
      <x:c r="F231" s="76" t="str">
        <x:f>IF(OR(B231="",C231="",C231&lt;=B231),"",C231-B231)</x:f>
      </x:c>
      <x:c r="G231" s="86"/>
      <x:c r="H231" s="86"/>
      <x:c r="I231" s="86"/>
      <x:c r="J231" s="86"/>
      <x:c r="K231" s="86"/>
      <x:c r="L231" s="86"/>
      <x:c r="M231" s="88" t="str">
        <x:f>IF(N231="OK",G231+H231-I231-J231-K231-L231,"")</x:f>
      </x:c>
      <x:c r="N231" s="89" t="str">
        <x:f>IF(COUNTA(A231:E231,G231:L231)=0,"",IF(OR(B231="",C231=""),"Dates manquantes",IF(C231&lt;=B231,"Dates invalides",IF(D231="","Statut manquant",IF(D231="Annulée","Annulée (exclue)",IF(E231="","Canal manquant",IF(G231="","Montant manquant","OK")))))))</x:f>
      </x:c>
    </x:row>
    <x:row r="232" ht="21" customHeight="1">
      <x:c r="A232" s="82"/>
      <x:c r="B232" s="83"/>
      <x:c r="C232" s="83"/>
      <x:c r="D232" s="82"/>
      <x:c r="E232" s="82"/>
      <x:c r="F232" s="76" t="str">
        <x:f>IF(OR(B232="",C232="",C232&lt;=B232),"",C232-B232)</x:f>
      </x:c>
      <x:c r="G232" s="86"/>
      <x:c r="H232" s="86"/>
      <x:c r="I232" s="86"/>
      <x:c r="J232" s="86"/>
      <x:c r="K232" s="86"/>
      <x:c r="L232" s="86"/>
      <x:c r="M232" s="88" t="str">
        <x:f>IF(N232="OK",G232+H232-I232-J232-K232-L232,"")</x:f>
      </x:c>
      <x:c r="N232" s="89" t="str">
        <x:f>IF(COUNTA(A232:E232,G232:L232)=0,"",IF(OR(B232="",C232=""),"Dates manquantes",IF(C232&lt;=B232,"Dates invalides",IF(D232="","Statut manquant",IF(D232="Annulée","Annulée (exclue)",IF(E232="","Canal manquant",IF(G232="","Montant manquant","OK")))))))</x:f>
      </x:c>
    </x:row>
    <x:row r="233" ht="21" customHeight="1">
      <x:c r="A233" s="82"/>
      <x:c r="B233" s="83"/>
      <x:c r="C233" s="83"/>
      <x:c r="D233" s="82"/>
      <x:c r="E233" s="82"/>
      <x:c r="F233" s="76" t="str">
        <x:f>IF(OR(B233="",C233="",C233&lt;=B233),"",C233-B233)</x:f>
      </x:c>
      <x:c r="G233" s="86"/>
      <x:c r="H233" s="86"/>
      <x:c r="I233" s="86"/>
      <x:c r="J233" s="86"/>
      <x:c r="K233" s="86"/>
      <x:c r="L233" s="86"/>
      <x:c r="M233" s="88" t="str">
        <x:f>IF(N233="OK",G233+H233-I233-J233-K233-L233,"")</x:f>
      </x:c>
      <x:c r="N233" s="89" t="str">
        <x:f>IF(COUNTA(A233:E233,G233:L233)=0,"",IF(OR(B233="",C233=""),"Dates manquantes",IF(C233&lt;=B233,"Dates invalides",IF(D233="","Statut manquant",IF(D233="Annulée","Annulée (exclue)",IF(E233="","Canal manquant",IF(G233="","Montant manquant","OK")))))))</x:f>
      </x:c>
    </x:row>
    <x:row r="234" ht="21" customHeight="1">
      <x:c r="A234" s="82"/>
      <x:c r="B234" s="83"/>
      <x:c r="C234" s="83"/>
      <x:c r="D234" s="82"/>
      <x:c r="E234" s="82"/>
      <x:c r="F234" s="76" t="str">
        <x:f>IF(OR(B234="",C234="",C234&lt;=B234),"",C234-B234)</x:f>
      </x:c>
      <x:c r="G234" s="86"/>
      <x:c r="H234" s="86"/>
      <x:c r="I234" s="86"/>
      <x:c r="J234" s="86"/>
      <x:c r="K234" s="86"/>
      <x:c r="L234" s="86"/>
      <x:c r="M234" s="88" t="str">
        <x:f>IF(N234="OK",G234+H234-I234-J234-K234-L234,"")</x:f>
      </x:c>
      <x:c r="N234" s="89" t="str">
        <x:f>IF(COUNTA(A234:E234,G234:L234)=0,"",IF(OR(B234="",C234=""),"Dates manquantes",IF(C234&lt;=B234,"Dates invalides",IF(D234="","Statut manquant",IF(D234="Annulée","Annulée (exclue)",IF(E234="","Canal manquant",IF(G234="","Montant manquant","OK")))))))</x:f>
      </x:c>
    </x:row>
    <x:row r="235" ht="21" customHeight="1">
      <x:c r="A235" s="82"/>
      <x:c r="B235" s="83"/>
      <x:c r="C235" s="83"/>
      <x:c r="D235" s="82"/>
      <x:c r="E235" s="82"/>
      <x:c r="F235" s="76" t="str">
        <x:f>IF(OR(B235="",C235="",C235&lt;=B235),"",C235-B235)</x:f>
      </x:c>
      <x:c r="G235" s="86"/>
      <x:c r="H235" s="86"/>
      <x:c r="I235" s="86"/>
      <x:c r="J235" s="86"/>
      <x:c r="K235" s="86"/>
      <x:c r="L235" s="86"/>
      <x:c r="M235" s="88" t="str">
        <x:f>IF(N235="OK",G235+H235-I235-J235-K235-L235,"")</x:f>
      </x:c>
      <x:c r="N235" s="89" t="str">
        <x:f>IF(COUNTA(A235:E235,G235:L235)=0,"",IF(OR(B235="",C235=""),"Dates manquantes",IF(C235&lt;=B235,"Dates invalides",IF(D235="","Statut manquant",IF(D235="Annulée","Annulée (exclue)",IF(E235="","Canal manquant",IF(G235="","Montant manquant","OK")))))))</x:f>
      </x:c>
    </x:row>
    <x:row r="236" ht="21" customHeight="1">
      <x:c r="A236" s="82"/>
      <x:c r="B236" s="83"/>
      <x:c r="C236" s="83"/>
      <x:c r="D236" s="82"/>
      <x:c r="E236" s="82"/>
      <x:c r="F236" s="76" t="str">
        <x:f>IF(OR(B236="",C236="",C236&lt;=B236),"",C236-B236)</x:f>
      </x:c>
      <x:c r="G236" s="86"/>
      <x:c r="H236" s="86"/>
      <x:c r="I236" s="86"/>
      <x:c r="J236" s="86"/>
      <x:c r="K236" s="86"/>
      <x:c r="L236" s="86"/>
      <x:c r="M236" s="88" t="str">
        <x:f>IF(N236="OK",G236+H236-I236-J236-K236-L236,"")</x:f>
      </x:c>
      <x:c r="N236" s="89" t="str">
        <x:f>IF(COUNTA(A236:E236,G236:L236)=0,"",IF(OR(B236="",C236=""),"Dates manquantes",IF(C236&lt;=B236,"Dates invalides",IF(D236="","Statut manquant",IF(D236="Annulée","Annulée (exclue)",IF(E236="","Canal manquant",IF(G236="","Montant manquant","OK")))))))</x:f>
      </x:c>
    </x:row>
    <x:row r="237" ht="21" customHeight="1">
      <x:c r="A237" s="82"/>
      <x:c r="B237" s="83"/>
      <x:c r="C237" s="83"/>
      <x:c r="D237" s="82"/>
      <x:c r="E237" s="82"/>
      <x:c r="F237" s="76" t="str">
        <x:f>IF(OR(B237="",C237="",C237&lt;=B237),"",C237-B237)</x:f>
      </x:c>
      <x:c r="G237" s="86"/>
      <x:c r="H237" s="86"/>
      <x:c r="I237" s="86"/>
      <x:c r="J237" s="86"/>
      <x:c r="K237" s="86"/>
      <x:c r="L237" s="86"/>
      <x:c r="M237" s="88" t="str">
        <x:f>IF(N237="OK",G237+H237-I237-J237-K237-L237,"")</x:f>
      </x:c>
      <x:c r="N237" s="89" t="str">
        <x:f>IF(COUNTA(A237:E237,G237:L237)=0,"",IF(OR(B237="",C237=""),"Dates manquantes",IF(C237&lt;=B237,"Dates invalides",IF(D237="","Statut manquant",IF(D237="Annulée","Annulée (exclue)",IF(E237="","Canal manquant",IF(G237="","Montant manquant","OK")))))))</x:f>
      </x:c>
    </x:row>
    <x:row r="238" ht="21" customHeight="1">
      <x:c r="A238" s="82"/>
      <x:c r="B238" s="83"/>
      <x:c r="C238" s="83"/>
      <x:c r="D238" s="82"/>
      <x:c r="E238" s="82"/>
      <x:c r="F238" s="76" t="str">
        <x:f>IF(OR(B238="",C238="",C238&lt;=B238),"",C238-B238)</x:f>
      </x:c>
      <x:c r="G238" s="86"/>
      <x:c r="H238" s="86"/>
      <x:c r="I238" s="86"/>
      <x:c r="J238" s="86"/>
      <x:c r="K238" s="86"/>
      <x:c r="L238" s="86"/>
      <x:c r="M238" s="88" t="str">
        <x:f>IF(N238="OK",G238+H238-I238-J238-K238-L238,"")</x:f>
      </x:c>
      <x:c r="N238" s="89" t="str">
        <x:f>IF(COUNTA(A238:E238,G238:L238)=0,"",IF(OR(B238="",C238=""),"Dates manquantes",IF(C238&lt;=B238,"Dates invalides",IF(D238="","Statut manquant",IF(D238="Annulée","Annulée (exclue)",IF(E238="","Canal manquant",IF(G238="","Montant manquant","OK")))))))</x:f>
      </x:c>
    </x:row>
    <x:row r="239" ht="21" customHeight="1">
      <x:c r="A239" s="82"/>
      <x:c r="B239" s="83"/>
      <x:c r="C239" s="83"/>
      <x:c r="D239" s="82"/>
      <x:c r="E239" s="82"/>
      <x:c r="F239" s="76" t="str">
        <x:f>IF(OR(B239="",C239="",C239&lt;=B239),"",C239-B239)</x:f>
      </x:c>
      <x:c r="G239" s="86"/>
      <x:c r="H239" s="86"/>
      <x:c r="I239" s="86"/>
      <x:c r="J239" s="86"/>
      <x:c r="K239" s="86"/>
      <x:c r="L239" s="86"/>
      <x:c r="M239" s="88" t="str">
        <x:f>IF(N239="OK",G239+H239-I239-J239-K239-L239,"")</x:f>
      </x:c>
      <x:c r="N239" s="89" t="str">
        <x:f>IF(COUNTA(A239:E239,G239:L239)=0,"",IF(OR(B239="",C239=""),"Dates manquantes",IF(C239&lt;=B239,"Dates invalides",IF(D239="","Statut manquant",IF(D239="Annulée","Annulée (exclue)",IF(E239="","Canal manquant",IF(G239="","Montant manquant","OK")))))))</x:f>
      </x:c>
    </x:row>
    <x:row r="240" ht="21" customHeight="1">
      <x:c r="A240" s="82"/>
      <x:c r="B240" s="83"/>
      <x:c r="C240" s="83"/>
      <x:c r="D240" s="82"/>
      <x:c r="E240" s="82"/>
      <x:c r="F240" s="76" t="str">
        <x:f>IF(OR(B240="",C240="",C240&lt;=B240),"",C240-B240)</x:f>
      </x:c>
      <x:c r="G240" s="86"/>
      <x:c r="H240" s="86"/>
      <x:c r="I240" s="86"/>
      <x:c r="J240" s="86"/>
      <x:c r="K240" s="86"/>
      <x:c r="L240" s="86"/>
      <x:c r="M240" s="88" t="str">
        <x:f>IF(N240="OK",G240+H240-I240-J240-K240-L240,"")</x:f>
      </x:c>
      <x:c r="N240" s="89" t="str">
        <x:f>IF(COUNTA(A240:E240,G240:L240)=0,"",IF(OR(B240="",C240=""),"Dates manquantes",IF(C240&lt;=B240,"Dates invalides",IF(D240="","Statut manquant",IF(D240="Annulée","Annulée (exclue)",IF(E240="","Canal manquant",IF(G240="","Montant manquant","OK")))))))</x:f>
      </x:c>
    </x:row>
    <x:row r="241" ht="21" customHeight="1">
      <x:c r="A241" s="82"/>
      <x:c r="B241" s="83"/>
      <x:c r="C241" s="83"/>
      <x:c r="D241" s="82"/>
      <x:c r="E241" s="82"/>
      <x:c r="F241" s="76" t="str">
        <x:f>IF(OR(B241="",C241="",C241&lt;=B241),"",C241-B241)</x:f>
      </x:c>
      <x:c r="G241" s="86"/>
      <x:c r="H241" s="86"/>
      <x:c r="I241" s="86"/>
      <x:c r="J241" s="86"/>
      <x:c r="K241" s="86"/>
      <x:c r="L241" s="86"/>
      <x:c r="M241" s="88" t="str">
        <x:f>IF(N241="OK",G241+H241-I241-J241-K241-L241,"")</x:f>
      </x:c>
      <x:c r="N241" s="89" t="str">
        <x:f>IF(COUNTA(A241:E241,G241:L241)=0,"",IF(OR(B241="",C241=""),"Dates manquantes",IF(C241&lt;=B241,"Dates invalides",IF(D241="","Statut manquant",IF(D241="Annulée","Annulée (exclue)",IF(E241="","Canal manquant",IF(G241="","Montant manquant","OK")))))))</x:f>
      </x:c>
    </x:row>
    <x:row r="242" ht="21" customHeight="1">
      <x:c r="A242" s="82"/>
      <x:c r="B242" s="83"/>
      <x:c r="C242" s="83"/>
      <x:c r="D242" s="82"/>
      <x:c r="E242" s="82"/>
      <x:c r="F242" s="76" t="str">
        <x:f>IF(OR(B242="",C242="",C242&lt;=B242),"",C242-B242)</x:f>
      </x:c>
      <x:c r="G242" s="86"/>
      <x:c r="H242" s="86"/>
      <x:c r="I242" s="86"/>
      <x:c r="J242" s="86"/>
      <x:c r="K242" s="86"/>
      <x:c r="L242" s="86"/>
      <x:c r="M242" s="88" t="str">
        <x:f>IF(N242="OK",G242+H242-I242-J242-K242-L242,"")</x:f>
      </x:c>
      <x:c r="N242" s="89" t="str">
        <x:f>IF(COUNTA(A242:E242,G242:L242)=0,"",IF(OR(B242="",C242=""),"Dates manquantes",IF(C242&lt;=B242,"Dates invalides",IF(D242="","Statut manquant",IF(D242="Annulée","Annulée (exclue)",IF(E242="","Canal manquant",IF(G242="","Montant manquant","OK")))))))</x:f>
      </x:c>
    </x:row>
    <x:row r="243" ht="21" customHeight="1">
      <x:c r="A243" s="82"/>
      <x:c r="B243" s="83"/>
      <x:c r="C243" s="83"/>
      <x:c r="D243" s="82"/>
      <x:c r="E243" s="82"/>
      <x:c r="F243" s="76" t="str">
        <x:f>IF(OR(B243="",C243="",C243&lt;=B243),"",C243-B243)</x:f>
      </x:c>
      <x:c r="G243" s="86"/>
      <x:c r="H243" s="86"/>
      <x:c r="I243" s="86"/>
      <x:c r="J243" s="86"/>
      <x:c r="K243" s="86"/>
      <x:c r="L243" s="86"/>
      <x:c r="M243" s="88" t="str">
        <x:f>IF(N243="OK",G243+H243-I243-J243-K243-L243,"")</x:f>
      </x:c>
      <x:c r="N243" s="89" t="str">
        <x:f>IF(COUNTA(A243:E243,G243:L243)=0,"",IF(OR(B243="",C243=""),"Dates manquantes",IF(C243&lt;=B243,"Dates invalides",IF(D243="","Statut manquant",IF(D243="Annulée","Annulée (exclue)",IF(E243="","Canal manquant",IF(G243="","Montant manquant","OK")))))))</x:f>
      </x:c>
    </x:row>
    <x:row r="244" ht="21" customHeight="1">
      <x:c r="A244" s="82"/>
      <x:c r="B244" s="83"/>
      <x:c r="C244" s="83"/>
      <x:c r="D244" s="82"/>
      <x:c r="E244" s="82"/>
      <x:c r="F244" s="76" t="str">
        <x:f>IF(OR(B244="",C244="",C244&lt;=B244),"",C244-B244)</x:f>
      </x:c>
      <x:c r="G244" s="86"/>
      <x:c r="H244" s="86"/>
      <x:c r="I244" s="86"/>
      <x:c r="J244" s="86"/>
      <x:c r="K244" s="86"/>
      <x:c r="L244" s="86"/>
      <x:c r="M244" s="88" t="str">
        <x:f>IF(N244="OK",G244+H244-I244-J244-K244-L244,"")</x:f>
      </x:c>
      <x:c r="N244" s="89" t="str">
        <x:f>IF(COUNTA(A244:E244,G244:L244)=0,"",IF(OR(B244="",C244=""),"Dates manquantes",IF(C244&lt;=B244,"Dates invalides",IF(D244="","Statut manquant",IF(D244="Annulée","Annulée (exclue)",IF(E244="","Canal manquant",IF(G244="","Montant manquant","OK")))))))</x:f>
      </x:c>
    </x:row>
    <x:row r="245" ht="21" customHeight="1">
      <x:c r="A245" s="82"/>
      <x:c r="B245" s="83"/>
      <x:c r="C245" s="83"/>
      <x:c r="D245" s="82"/>
      <x:c r="E245" s="82"/>
      <x:c r="F245" s="76" t="str">
        <x:f>IF(OR(B245="",C245="",C245&lt;=B245),"",C245-B245)</x:f>
      </x:c>
      <x:c r="G245" s="86"/>
      <x:c r="H245" s="86"/>
      <x:c r="I245" s="86"/>
      <x:c r="J245" s="86"/>
      <x:c r="K245" s="86"/>
      <x:c r="L245" s="86"/>
      <x:c r="M245" s="88" t="str">
        <x:f>IF(N245="OK",G245+H245-I245-J245-K245-L245,"")</x:f>
      </x:c>
      <x:c r="N245" s="89" t="str">
        <x:f>IF(COUNTA(A245:E245,G245:L245)=0,"",IF(OR(B245="",C245=""),"Dates manquantes",IF(C245&lt;=B245,"Dates invalides",IF(D245="","Statut manquant",IF(D245="Annulée","Annulée (exclue)",IF(E245="","Canal manquant",IF(G245="","Montant manquant","OK")))))))</x:f>
      </x:c>
    </x:row>
    <x:row r="246" ht="21" customHeight="1">
      <x:c r="A246" s="82"/>
      <x:c r="B246" s="83"/>
      <x:c r="C246" s="83"/>
      <x:c r="D246" s="82"/>
      <x:c r="E246" s="82"/>
      <x:c r="F246" s="76" t="str">
        <x:f>IF(OR(B246="",C246="",C246&lt;=B246),"",C246-B246)</x:f>
      </x:c>
      <x:c r="G246" s="86"/>
      <x:c r="H246" s="86"/>
      <x:c r="I246" s="86"/>
      <x:c r="J246" s="86"/>
      <x:c r="K246" s="86"/>
      <x:c r="L246" s="86"/>
      <x:c r="M246" s="88" t="str">
        <x:f>IF(N246="OK",G246+H246-I246-J246-K246-L246,"")</x:f>
      </x:c>
      <x:c r="N246" s="89" t="str">
        <x:f>IF(COUNTA(A246:E246,G246:L246)=0,"",IF(OR(B246="",C246=""),"Dates manquantes",IF(C246&lt;=B246,"Dates invalides",IF(D246="","Statut manquant",IF(D246="Annulée","Annulée (exclue)",IF(E246="","Canal manquant",IF(G246="","Montant manquant","OK")))))))</x:f>
      </x:c>
    </x:row>
    <x:row r="247" ht="21" customHeight="1">
      <x:c r="A247" s="82"/>
      <x:c r="B247" s="83"/>
      <x:c r="C247" s="83"/>
      <x:c r="D247" s="82"/>
      <x:c r="E247" s="82"/>
      <x:c r="F247" s="76" t="str">
        <x:f>IF(OR(B247="",C247="",C247&lt;=B247),"",C247-B247)</x:f>
      </x:c>
      <x:c r="G247" s="86"/>
      <x:c r="H247" s="86"/>
      <x:c r="I247" s="86"/>
      <x:c r="J247" s="86"/>
      <x:c r="K247" s="86"/>
      <x:c r="L247" s="86"/>
      <x:c r="M247" s="88" t="str">
        <x:f>IF(N247="OK",G247+H247-I247-J247-K247-L247,"")</x:f>
      </x:c>
      <x:c r="N247" s="89" t="str">
        <x:f>IF(COUNTA(A247:E247,G247:L247)=0,"",IF(OR(B247="",C247=""),"Dates manquantes",IF(C247&lt;=B247,"Dates invalides",IF(D247="","Statut manquant",IF(D247="Annulée","Annulée (exclue)",IF(E247="","Canal manquant",IF(G247="","Montant manquant","OK")))))))</x:f>
      </x:c>
    </x:row>
    <x:row r="248" ht="21" customHeight="1">
      <x:c r="A248" s="82"/>
      <x:c r="B248" s="83"/>
      <x:c r="C248" s="83"/>
      <x:c r="D248" s="82"/>
      <x:c r="E248" s="82"/>
      <x:c r="F248" s="76" t="str">
        <x:f>IF(OR(B248="",C248="",C248&lt;=B248),"",C248-B248)</x:f>
      </x:c>
      <x:c r="G248" s="86"/>
      <x:c r="H248" s="86"/>
      <x:c r="I248" s="86"/>
      <x:c r="J248" s="86"/>
      <x:c r="K248" s="86"/>
      <x:c r="L248" s="86"/>
      <x:c r="M248" s="88" t="str">
        <x:f>IF(N248="OK",G248+H248-I248-J248-K248-L248,"")</x:f>
      </x:c>
      <x:c r="N248" s="89" t="str">
        <x:f>IF(COUNTA(A248:E248,G248:L248)=0,"",IF(OR(B248="",C248=""),"Dates manquantes",IF(C248&lt;=B248,"Dates invalides",IF(D248="","Statut manquant",IF(D248="Annulée","Annulée (exclue)",IF(E248="","Canal manquant",IF(G248="","Montant manquant","OK")))))))</x:f>
      </x:c>
    </x:row>
    <x:row r="249" ht="21" customHeight="1">
      <x:c r="A249" s="82"/>
      <x:c r="B249" s="83"/>
      <x:c r="C249" s="83"/>
      <x:c r="D249" s="82"/>
      <x:c r="E249" s="82"/>
      <x:c r="F249" s="76" t="str">
        <x:f>IF(OR(B249="",C249="",C249&lt;=B249),"",C249-B249)</x:f>
      </x:c>
      <x:c r="G249" s="86"/>
      <x:c r="H249" s="86"/>
      <x:c r="I249" s="86"/>
      <x:c r="J249" s="86"/>
      <x:c r="K249" s="86"/>
      <x:c r="L249" s="86"/>
      <x:c r="M249" s="88" t="str">
        <x:f>IF(N249="OK",G249+H249-I249-J249-K249-L249,"")</x:f>
      </x:c>
      <x:c r="N249" s="89" t="str">
        <x:f>IF(COUNTA(A249:E249,G249:L249)=0,"",IF(OR(B249="",C249=""),"Dates manquantes",IF(C249&lt;=B249,"Dates invalides",IF(D249="","Statut manquant",IF(D249="Annulée","Annulée (exclue)",IF(E249="","Canal manquant",IF(G249="","Montant manquant","OK")))))))</x:f>
      </x:c>
    </x:row>
    <x:row r="250" ht="21" customHeight="1">
      <x:c r="A250" s="82"/>
      <x:c r="B250" s="83"/>
      <x:c r="C250" s="83"/>
      <x:c r="D250" s="82"/>
      <x:c r="E250" s="82"/>
      <x:c r="F250" s="76" t="str">
        <x:f>IF(OR(B250="",C250="",C250&lt;=B250),"",C250-B250)</x:f>
      </x:c>
      <x:c r="G250" s="86"/>
      <x:c r="H250" s="86"/>
      <x:c r="I250" s="86"/>
      <x:c r="J250" s="86"/>
      <x:c r="K250" s="86"/>
      <x:c r="L250" s="86"/>
      <x:c r="M250" s="88" t="str">
        <x:f>IF(N250="OK",G250+H250-I250-J250-K250-L250,"")</x:f>
      </x:c>
      <x:c r="N250" s="89" t="str">
        <x:f>IF(COUNTA(A250:E250,G250:L250)=0,"",IF(OR(B250="",C250=""),"Dates manquantes",IF(C250&lt;=B250,"Dates invalides",IF(D250="","Statut manquant",IF(D250="Annulée","Annulée (exclue)",IF(E250="","Canal manquant",IF(G250="","Montant manquant","OK")))))))</x:f>
      </x:c>
    </x:row>
    <x:row r="251" ht="21" customHeight="1">
      <x:c r="A251" s="82"/>
      <x:c r="B251" s="83"/>
      <x:c r="C251" s="83"/>
      <x:c r="D251" s="82"/>
      <x:c r="E251" s="82"/>
      <x:c r="F251" s="76" t="str">
        <x:f>IF(OR(B251="",C251="",C251&lt;=B251),"",C251-B251)</x:f>
      </x:c>
      <x:c r="G251" s="86"/>
      <x:c r="H251" s="86"/>
      <x:c r="I251" s="86"/>
      <x:c r="J251" s="86"/>
      <x:c r="K251" s="86"/>
      <x:c r="L251" s="86"/>
      <x:c r="M251" s="88" t="str">
        <x:f>IF(N251="OK",G251+H251-I251-J251-K251-L251,"")</x:f>
      </x:c>
      <x:c r="N251" s="89" t="str">
        <x:f>IF(COUNTA(A251:E251,G251:L251)=0,"",IF(OR(B251="",C251=""),"Dates manquantes",IF(C251&lt;=B251,"Dates invalides",IF(D251="","Statut manquant",IF(D251="Annulée","Annulée (exclue)",IF(E251="","Canal manquant",IF(G251="","Montant manquant","OK")))))))</x:f>
      </x:c>
    </x:row>
    <x:row r="252" ht="21" customHeight="1">
      <x:c r="A252" s="82"/>
      <x:c r="B252" s="83"/>
      <x:c r="C252" s="83"/>
      <x:c r="D252" s="82"/>
      <x:c r="E252" s="82"/>
      <x:c r="F252" s="76" t="str">
        <x:f>IF(OR(B252="",C252="",C252&lt;=B252),"",C252-B252)</x:f>
      </x:c>
      <x:c r="G252" s="86"/>
      <x:c r="H252" s="86"/>
      <x:c r="I252" s="86"/>
      <x:c r="J252" s="86"/>
      <x:c r="K252" s="86"/>
      <x:c r="L252" s="86"/>
      <x:c r="M252" s="88" t="str">
        <x:f>IF(N252="OK",G252+H252-I252-J252-K252-L252,"")</x:f>
      </x:c>
      <x:c r="N252" s="89" t="str">
        <x:f>IF(COUNTA(A252:E252,G252:L252)=0,"",IF(OR(B252="",C252=""),"Dates manquantes",IF(C252&lt;=B252,"Dates invalides",IF(D252="","Statut manquant",IF(D252="Annulée","Annulée (exclue)",IF(E252="","Canal manquant",IF(G252="","Montant manquant","OK")))))))</x:f>
      </x:c>
    </x:row>
    <x:row r="253" ht="21" customHeight="1">
      <x:c r="A253" s="82"/>
      <x:c r="B253" s="83"/>
      <x:c r="C253" s="83"/>
      <x:c r="D253" s="82"/>
      <x:c r="E253" s="82"/>
      <x:c r="F253" s="76" t="str">
        <x:f>IF(OR(B253="",C253="",C253&lt;=B253),"",C253-B253)</x:f>
      </x:c>
      <x:c r="G253" s="86"/>
      <x:c r="H253" s="86"/>
      <x:c r="I253" s="86"/>
      <x:c r="J253" s="86"/>
      <x:c r="K253" s="86"/>
      <x:c r="L253" s="86"/>
      <x:c r="M253" s="88" t="str">
        <x:f>IF(N253="OK",G253+H253-I253-J253-K253-L253,"")</x:f>
      </x:c>
      <x:c r="N253" s="89" t="str">
        <x:f>IF(COUNTA(A253:E253,G253:L253)=0,"",IF(OR(B253="",C253=""),"Dates manquantes",IF(C253&lt;=B253,"Dates invalides",IF(D253="","Statut manquant",IF(D253="Annulée","Annulée (exclue)",IF(E253="","Canal manquant",IF(G253="","Montant manquant","OK")))))))</x:f>
      </x:c>
    </x:row>
    <x:row r="254" ht="21" customHeight="1">
      <x:c r="A254" s="82"/>
      <x:c r="B254" s="83"/>
      <x:c r="C254" s="83"/>
      <x:c r="D254" s="82"/>
      <x:c r="E254" s="82"/>
      <x:c r="F254" s="76" t="str">
        <x:f>IF(OR(B254="",C254="",C254&lt;=B254),"",C254-B254)</x:f>
      </x:c>
      <x:c r="G254" s="86"/>
      <x:c r="H254" s="86"/>
      <x:c r="I254" s="86"/>
      <x:c r="J254" s="86"/>
      <x:c r="K254" s="86"/>
      <x:c r="L254" s="86"/>
      <x:c r="M254" s="88" t="str">
        <x:f>IF(N254="OK",G254+H254-I254-J254-K254-L254,"")</x:f>
      </x:c>
      <x:c r="N254" s="89" t="str">
        <x:f>IF(COUNTA(A254:E254,G254:L254)=0,"",IF(OR(B254="",C254=""),"Dates manquantes",IF(C254&lt;=B254,"Dates invalides",IF(D254="","Statut manquant",IF(D254="Annulée","Annulée (exclue)",IF(E254="","Canal manquant",IF(G254="","Montant manquant","OK")))))))</x:f>
      </x:c>
    </x:row>
    <x:row r="255" ht="21" customHeight="1">
      <x:c r="A255" s="82"/>
      <x:c r="B255" s="83"/>
      <x:c r="C255" s="83"/>
      <x:c r="D255" s="82"/>
      <x:c r="E255" s="82"/>
      <x:c r="F255" s="76" t="str">
        <x:f>IF(OR(B255="",C255="",C255&lt;=B255),"",C255-B255)</x:f>
      </x:c>
      <x:c r="G255" s="86"/>
      <x:c r="H255" s="86"/>
      <x:c r="I255" s="86"/>
      <x:c r="J255" s="86"/>
      <x:c r="K255" s="86"/>
      <x:c r="L255" s="86"/>
      <x:c r="M255" s="88" t="str">
        <x:f>IF(N255="OK",G255+H255-I255-J255-K255-L255,"")</x:f>
      </x:c>
      <x:c r="N255" s="89" t="str">
        <x:f>IF(COUNTA(A255:E255,G255:L255)=0,"",IF(OR(B255="",C255=""),"Dates manquantes",IF(C255&lt;=B255,"Dates invalides",IF(D255="","Statut manquant",IF(D255="Annulée","Annulée (exclue)",IF(E255="","Canal manquant",IF(G255="","Montant manquant","OK")))))))</x:f>
      </x:c>
    </x:row>
    <x:row r="256" ht="21" customHeight="1">
      <x:c r="A256" s="82"/>
      <x:c r="B256" s="83"/>
      <x:c r="C256" s="83"/>
      <x:c r="D256" s="82"/>
      <x:c r="E256" s="82"/>
      <x:c r="F256" s="76" t="str">
        <x:f>IF(OR(B256="",C256="",C256&lt;=B256),"",C256-B256)</x:f>
      </x:c>
      <x:c r="G256" s="86"/>
      <x:c r="H256" s="86"/>
      <x:c r="I256" s="86"/>
      <x:c r="J256" s="86"/>
      <x:c r="K256" s="86"/>
      <x:c r="L256" s="86"/>
      <x:c r="M256" s="88" t="str">
        <x:f>IF(N256="OK",G256+H256-I256-J256-K256-L256,"")</x:f>
      </x:c>
      <x:c r="N256" s="89" t="str">
        <x:f>IF(COUNTA(A256:E256,G256:L256)=0,"",IF(OR(B256="",C256=""),"Dates manquantes",IF(C256&lt;=B256,"Dates invalides",IF(D256="","Statut manquant",IF(D256="Annulée","Annulée (exclue)",IF(E256="","Canal manquant",IF(G256="","Montant manquant","OK")))))))</x:f>
      </x:c>
    </x:row>
    <x:row r="257" ht="21" customHeight="1">
      <x:c r="A257" s="82"/>
      <x:c r="B257" s="83"/>
      <x:c r="C257" s="83"/>
      <x:c r="D257" s="82"/>
      <x:c r="E257" s="82"/>
      <x:c r="F257" s="76" t="str">
        <x:f>IF(OR(B257="",C257="",C257&lt;=B257),"",C257-B257)</x:f>
      </x:c>
      <x:c r="G257" s="86"/>
      <x:c r="H257" s="86"/>
      <x:c r="I257" s="86"/>
      <x:c r="J257" s="86"/>
      <x:c r="K257" s="86"/>
      <x:c r="L257" s="86"/>
      <x:c r="M257" s="88" t="str">
        <x:f>IF(N257="OK",G257+H257-I257-J257-K257-L257,"")</x:f>
      </x:c>
      <x:c r="N257" s="89" t="str">
        <x:f>IF(COUNTA(A257:E257,G257:L257)=0,"",IF(OR(B257="",C257=""),"Dates manquantes",IF(C257&lt;=B257,"Dates invalides",IF(D257="","Statut manquant",IF(D257="Annulée","Annulée (exclue)",IF(E257="","Canal manquant",IF(G257="","Montant manquant","OK")))))))</x:f>
      </x:c>
    </x:row>
  </x:sheetData>
  <x:mergeCells>
    <x:mergeCell ref="A1:N2"/>
    <x:mergeCell ref="A3:N3"/>
    <x:mergeCell ref="A5:N5"/>
  </x:mergeCells>
  <x:conditionalFormatting sqref="N8:N257">
    <x:cfRule type="expression" dxfId="0" priority="1">
      <x:formula>N8="OK"</x:formula>
    </x:cfRule>
    <x:cfRule type="expression" dxfId="1" priority="2">
      <x:formula>AND(N8&lt;&gt;"",N8&lt;&gt;"OK",N8&lt;&gt;"Annulée (exclue)")</x:formula>
    </x:cfRule>
  </x:conditionalFormatting>
  <x:dataValidations count="2">
    <x:dataValidation type="list" sqref="D8:D257">
      <x:formula1>"Confirmée,Terminée,Annulée"</x:formula1>
    </x:dataValidation>
    <x:dataValidation type="list" sqref="E8:E257">
      <x:formula1>"Airbnb,Booking,Abritel,Direct,Autre"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21" hidden="0" customWidth="1"/>
    <x:col min="4" max="4" width="21" hidden="0" customWidth="1"/>
    <x:col min="5" max="5" width="20" hidden="0" customWidth="1"/>
    <x:col min="6" max="6" width="16" hidden="0" customWidth="1"/>
    <x:col min="7" max="7" width="23" hidden="0" customWidth="1"/>
  </x:cols>
  <x:sheetData>
    <x:row r="1" ht="24" customHeight="1">
      <x:c r="A1" s="60" t="str">
        <x:v>OUVERTURE DU CALENDRIER  |  PARAMÈTRES</x:v>
      </x:c>
      <x:c r="B1" s="60"/>
      <x:c r="C1" s="60"/>
      <x:c r="D1" s="60"/>
      <x:c r="E1" s="60"/>
      <x:c r="F1" s="60"/>
      <x:c r="G1" s="60"/>
    </x:row>
    <x:row r="2" ht="24" customHeight="1">
      <x:c r="A2" s="60"/>
      <x:c r="B2" s="60"/>
      <x:c r="C2" s="60"/>
      <x:c r="D2" s="60"/>
      <x:c r="E2" s="60"/>
      <x:c r="F2" s="60"/>
      <x:c r="G2" s="60"/>
    </x:row>
    <x:row r="4" ht="29" customHeight="1">
      <x:c r="A4" s="92" t="str">
        <x:v>Année</x:v>
      </x:c>
      <x:c r="B4" s="95" t="n">
        <x:v>2027</x:v>
      </x:c>
      <x:c r="D4" s="92" t="str">
        <x:v>Logement</x:v>
      </x:c>
      <x:c r="E4" s="82" t="str">
        <x:v>Mon logement</x:v>
      </x:c>
      <x:c r="F4" s="82"/>
      <x:c r="G4" s="82"/>
    </x:row>
    <x:row r="6" ht="29" customHeight="1">
      <x:c r="A6" s="98" t="str">
        <x:v>Une nuit « ouverte » = une nuit proposée à la location, qu'elle soit encore libre OU déjà vendue.</x:v>
      </x:c>
      <x:c r="B6" s="98"/>
      <x:c r="C6" s="98"/>
      <x:c r="D6" s="98"/>
      <x:c r="E6" s="98"/>
      <x:c r="F6" s="98"/>
      <x:c r="G6" s="98"/>
    </x:row>
    <x:row r="8" ht="37" customHeight="1">
      <x:c r="A8" s="70" t="str">
        <x:v>Mois</x:v>
      </x:c>
      <x:c r="B8" s="70" t="str">
        <x:v>Nuits du mois</x:v>
      </x:c>
      <x:c r="C8" s="70" t="str">
        <x:v>Nuits ouvertes
(à saisir)</x:v>
      </x:c>
      <x:c r="D8" s="70" t="str">
        <x:v>Nuits vendues
(auto)</x:v>
      </x:c>
      <x:c r="E8" s="70" t="str">
        <x:v>Nuits restantes
(auto)</x:v>
      </x:c>
      <x:c r="F8" s="70" t="str">
        <x:v>Occupation
(auto)</x:v>
      </x:c>
      <x:c r="G8" s="70" t="str">
        <x:v>Vérification</x:v>
      </x:c>
    </x:row>
    <x:row r="9" ht="28" customHeight="1">
      <x:c r="A9" s="112" t="n">
        <x:f>DATE($B$4,1,1)</x:f>
        <x:v>46388</x:v>
      </x:c>
      <x:c r="B9" s="76" t="n">
        <x:f>DAY(EOMONTH(A9,0))</x:f>
        <x:v>31</x:v>
      </x:c>
      <x:c r="C9" s="108"/>
      <x:c r="D9" s="114" t="n">
        <x:f>SUM('Calculs auto'!B$8:B$257)</x:f>
        <x:v>0</x:v>
      </x:c>
      <x:c r="E9" s="114" t="str">
        <x:f>IF(C9="","",C9-D9)</x:f>
      </x:c>
      <x:c r="F9" s="115" t="str">
        <x:f>IF(OR(C9="",C9=0),"",D9/C9)</x:f>
      </x:c>
      <x:c r="G9" s="16" t="str">
        <x:f>IF(C9="","À renseigner",IF(OR(C9&lt;0,C9&gt;B9,C9&lt;D9),"À corriger","OK"))</x:f>
        <x:v>À renseigner</x:v>
      </x:c>
    </x:row>
    <x:row r="10" ht="28" customHeight="1">
      <x:c r="A10" s="112" t="n">
        <x:f>DATE($B$4,2,1)</x:f>
        <x:v>46419</x:v>
      </x:c>
      <x:c r="B10" s="76" t="n">
        <x:f>DAY(EOMONTH(A10,0))</x:f>
        <x:v>28</x:v>
      </x:c>
      <x:c r="C10" s="108"/>
      <x:c r="D10" s="114" t="n">
        <x:f>SUM('Calculs auto'!C$8:C$257)</x:f>
        <x:v>0</x:v>
      </x:c>
      <x:c r="E10" s="114" t="str">
        <x:f>IF(C10="","",C10-D10)</x:f>
      </x:c>
      <x:c r="F10" s="115" t="str">
        <x:f>IF(OR(C10="",C10=0),"",D10/C10)</x:f>
      </x:c>
      <x:c r="G10" s="16" t="str">
        <x:f>IF(C10="","À renseigner",IF(OR(C10&lt;0,C10&gt;B10,C10&lt;D10),"À corriger","OK"))</x:f>
        <x:v>À renseigner</x:v>
      </x:c>
    </x:row>
    <x:row r="11" ht="28" customHeight="1">
      <x:c r="A11" s="112" t="n">
        <x:f>DATE($B$4,3,1)</x:f>
        <x:v>46447</x:v>
      </x:c>
      <x:c r="B11" s="76" t="n">
        <x:f>DAY(EOMONTH(A11,0))</x:f>
        <x:v>31</x:v>
      </x:c>
      <x:c r="C11" s="108"/>
      <x:c r="D11" s="114" t="n">
        <x:f>SUM('Calculs auto'!D$8:D$257)</x:f>
        <x:v>0</x:v>
      </x:c>
      <x:c r="E11" s="114" t="str">
        <x:f>IF(C11="","",C11-D11)</x:f>
      </x:c>
      <x:c r="F11" s="115" t="str">
        <x:f>IF(OR(C11="",C11=0),"",D11/C11)</x:f>
      </x:c>
      <x:c r="G11" s="16" t="str">
        <x:f>IF(C11="","À renseigner",IF(OR(C11&lt;0,C11&gt;B11,C11&lt;D11),"À corriger","OK"))</x:f>
        <x:v>À renseigner</x:v>
      </x:c>
    </x:row>
    <x:row r="12" ht="28" customHeight="1">
      <x:c r="A12" s="112" t="n">
        <x:f>DATE($B$4,4,1)</x:f>
        <x:v>46478</x:v>
      </x:c>
      <x:c r="B12" s="76" t="n">
        <x:f>DAY(EOMONTH(A12,0))</x:f>
        <x:v>30</x:v>
      </x:c>
      <x:c r="C12" s="108"/>
      <x:c r="D12" s="114" t="n">
        <x:f>SUM('Calculs auto'!E$8:E$257)</x:f>
        <x:v>0</x:v>
      </x:c>
      <x:c r="E12" s="114" t="str">
        <x:f>IF(C12="","",C12-D12)</x:f>
      </x:c>
      <x:c r="F12" s="115" t="str">
        <x:f>IF(OR(C12="",C12=0),"",D12/C12)</x:f>
      </x:c>
      <x:c r="G12" s="16" t="str">
        <x:f>IF(C12="","À renseigner",IF(OR(C12&lt;0,C12&gt;B12,C12&lt;D12),"À corriger","OK"))</x:f>
        <x:v>À renseigner</x:v>
      </x:c>
    </x:row>
    <x:row r="13" ht="28" customHeight="1">
      <x:c r="A13" s="112" t="n">
        <x:f>DATE($B$4,5,1)</x:f>
        <x:v>46508</x:v>
      </x:c>
      <x:c r="B13" s="76" t="n">
        <x:f>DAY(EOMONTH(A13,0))</x:f>
        <x:v>31</x:v>
      </x:c>
      <x:c r="C13" s="108"/>
      <x:c r="D13" s="114" t="n">
        <x:f>SUM('Calculs auto'!F$8:F$257)</x:f>
        <x:v>0</x:v>
      </x:c>
      <x:c r="E13" s="114" t="str">
        <x:f>IF(C13="","",C13-D13)</x:f>
      </x:c>
      <x:c r="F13" s="115" t="str">
        <x:f>IF(OR(C13="",C13=0),"",D13/C13)</x:f>
      </x:c>
      <x:c r="G13" s="16" t="str">
        <x:f>IF(C13="","À renseigner",IF(OR(C13&lt;0,C13&gt;B13,C13&lt;D13),"À corriger","OK"))</x:f>
        <x:v>À renseigner</x:v>
      </x:c>
    </x:row>
    <x:row r="14" ht="28" customHeight="1">
      <x:c r="A14" s="112" t="n">
        <x:f>DATE($B$4,6,1)</x:f>
        <x:v>46539</x:v>
      </x:c>
      <x:c r="B14" s="76" t="n">
        <x:f>DAY(EOMONTH(A14,0))</x:f>
        <x:v>30</x:v>
      </x:c>
      <x:c r="C14" s="108"/>
      <x:c r="D14" s="114" t="n">
        <x:f>SUM('Calculs auto'!G$8:G$257)</x:f>
        <x:v>0</x:v>
      </x:c>
      <x:c r="E14" s="114" t="str">
        <x:f>IF(C14="","",C14-D14)</x:f>
      </x:c>
      <x:c r="F14" s="115" t="str">
        <x:f>IF(OR(C14="",C14=0),"",D14/C14)</x:f>
      </x:c>
      <x:c r="G14" s="16" t="str">
        <x:f>IF(C14="","À renseigner",IF(OR(C14&lt;0,C14&gt;B14,C14&lt;D14),"À corriger","OK"))</x:f>
        <x:v>À renseigner</x:v>
      </x:c>
    </x:row>
    <x:row r="15" ht="28" customHeight="1">
      <x:c r="A15" s="112" t="n">
        <x:f>DATE($B$4,7,1)</x:f>
        <x:v>46569</x:v>
      </x:c>
      <x:c r="B15" s="76" t="n">
        <x:f>DAY(EOMONTH(A15,0))</x:f>
        <x:v>31</x:v>
      </x:c>
      <x:c r="C15" s="108"/>
      <x:c r="D15" s="114" t="n">
        <x:f>SUM('Calculs auto'!H$8:H$257)</x:f>
        <x:v>0</x:v>
      </x:c>
      <x:c r="E15" s="114" t="str">
        <x:f>IF(C15="","",C15-D15)</x:f>
      </x:c>
      <x:c r="F15" s="115" t="str">
        <x:f>IF(OR(C15="",C15=0),"",D15/C15)</x:f>
      </x:c>
      <x:c r="G15" s="16" t="str">
        <x:f>IF(C15="","À renseigner",IF(OR(C15&lt;0,C15&gt;B15,C15&lt;D15),"À corriger","OK"))</x:f>
        <x:v>À renseigner</x:v>
      </x:c>
    </x:row>
    <x:row r="16" ht="28" customHeight="1">
      <x:c r="A16" s="112" t="n">
        <x:f>DATE($B$4,8,1)</x:f>
        <x:v>46600</x:v>
      </x:c>
      <x:c r="B16" s="76" t="n">
        <x:f>DAY(EOMONTH(A16,0))</x:f>
        <x:v>31</x:v>
      </x:c>
      <x:c r="C16" s="108"/>
      <x:c r="D16" s="114" t="n">
        <x:f>SUM('Calculs auto'!I$8:I$257)</x:f>
        <x:v>0</x:v>
      </x:c>
      <x:c r="E16" s="114" t="str">
        <x:f>IF(C16="","",C16-D16)</x:f>
      </x:c>
      <x:c r="F16" s="115" t="str">
        <x:f>IF(OR(C16="",C16=0),"",D16/C16)</x:f>
      </x:c>
      <x:c r="G16" s="16" t="str">
        <x:f>IF(C16="","À renseigner",IF(OR(C16&lt;0,C16&gt;B16,C16&lt;D16),"À corriger","OK"))</x:f>
        <x:v>À renseigner</x:v>
      </x:c>
    </x:row>
    <x:row r="17" ht="28" customHeight="1">
      <x:c r="A17" s="112" t="n">
        <x:f>DATE($B$4,9,1)</x:f>
        <x:v>46631</x:v>
      </x:c>
      <x:c r="B17" s="76" t="n">
        <x:f>DAY(EOMONTH(A17,0))</x:f>
        <x:v>30</x:v>
      </x:c>
      <x:c r="C17" s="108"/>
      <x:c r="D17" s="114" t="n">
        <x:f>SUM('Calculs auto'!J$8:J$257)</x:f>
        <x:v>0</x:v>
      </x:c>
      <x:c r="E17" s="114" t="str">
        <x:f>IF(C17="","",C17-D17)</x:f>
      </x:c>
      <x:c r="F17" s="115" t="str">
        <x:f>IF(OR(C17="",C17=0),"",D17/C17)</x:f>
      </x:c>
      <x:c r="G17" s="16" t="str">
        <x:f>IF(C17="","À renseigner",IF(OR(C17&lt;0,C17&gt;B17,C17&lt;D17),"À corriger","OK"))</x:f>
        <x:v>À renseigner</x:v>
      </x:c>
    </x:row>
    <x:row r="18" ht="28" customHeight="1">
      <x:c r="A18" s="112" t="n">
        <x:f>DATE($B$4,10,1)</x:f>
        <x:v>46661</x:v>
      </x:c>
      <x:c r="B18" s="76" t="n">
        <x:f>DAY(EOMONTH(A18,0))</x:f>
        <x:v>31</x:v>
      </x:c>
      <x:c r="C18" s="108"/>
      <x:c r="D18" s="114" t="n">
        <x:f>SUM('Calculs auto'!K$8:K$257)</x:f>
        <x:v>0</x:v>
      </x:c>
      <x:c r="E18" s="114" t="str">
        <x:f>IF(C18="","",C18-D18)</x:f>
      </x:c>
      <x:c r="F18" s="115" t="str">
        <x:f>IF(OR(C18="",C18=0),"",D18/C18)</x:f>
      </x:c>
      <x:c r="G18" s="16" t="str">
        <x:f>IF(C18="","À renseigner",IF(OR(C18&lt;0,C18&gt;B18,C18&lt;D18),"À corriger","OK"))</x:f>
        <x:v>À renseigner</x:v>
      </x:c>
    </x:row>
    <x:row r="19" ht="28" customHeight="1">
      <x:c r="A19" s="112" t="n">
        <x:f>DATE($B$4,11,1)</x:f>
        <x:v>46692</x:v>
      </x:c>
      <x:c r="B19" s="76" t="n">
        <x:f>DAY(EOMONTH(A19,0))</x:f>
        <x:v>30</x:v>
      </x:c>
      <x:c r="C19" s="108"/>
      <x:c r="D19" s="114" t="n">
        <x:f>SUM('Calculs auto'!L$8:L$257)</x:f>
        <x:v>0</x:v>
      </x:c>
      <x:c r="E19" s="114" t="str">
        <x:f>IF(C19="","",C19-D19)</x:f>
      </x:c>
      <x:c r="F19" s="115" t="str">
        <x:f>IF(OR(C19="",C19=0),"",D19/C19)</x:f>
      </x:c>
      <x:c r="G19" s="16" t="str">
        <x:f>IF(C19="","À renseigner",IF(OR(C19&lt;0,C19&gt;B19,C19&lt;D19),"À corriger","OK"))</x:f>
        <x:v>À renseigner</x:v>
      </x:c>
    </x:row>
    <x:row r="20" ht="28" customHeight="1">
      <x:c r="A20" s="112" t="n">
        <x:f>DATE($B$4,12,1)</x:f>
        <x:v>46722</x:v>
      </x:c>
      <x:c r="B20" s="76" t="n">
        <x:f>DAY(EOMONTH(A20,0))</x:f>
        <x:v>31</x:v>
      </x:c>
      <x:c r="C20" s="108"/>
      <x:c r="D20" s="114" t="n">
        <x:f>SUM('Calculs auto'!M$8:M$257)</x:f>
        <x:v>0</x:v>
      </x:c>
      <x:c r="E20" s="114" t="str">
        <x:f>IF(C20="","",C20-D20)</x:f>
      </x:c>
      <x:c r="F20" s="115" t="str">
        <x:f>IF(OR(C20="",C20=0),"",D20/C20)</x:f>
      </x:c>
      <x:c r="G20" s="16" t="str">
        <x:f>IF(C20="","À renseigner",IF(OR(C20&lt;0,C20&gt;B20,C20&lt;D20),"À corriger","OK"))</x:f>
        <x:v>À renseigner</x:v>
      </x:c>
    </x:row>
    <x:row r="22" ht="30" customHeight="1">
      <x:c r="A22" s="118" t="str">
        <x:v>TOTAL</x:v>
      </x:c>
      <x:c r="B22" s="118" t="n">
        <x:f>SUM(B9:B20)</x:f>
        <x:v>365</x:v>
      </x:c>
      <x:c r="C22" s="118" t="n">
        <x:f>SUM(C9:C20)</x:f>
        <x:v>0</x:v>
      </x:c>
      <x:c r="D22" s="118" t="n">
        <x:f>SUM(D9:D20)</x:f>
        <x:v>0</x:v>
      </x:c>
      <x:c r="E22" s="118" t="str">
        <x:f>IF(COUNT(C9:C20)=0,"",SUM(E9:E20))</x:f>
      </x:c>
      <x:c r="F22" s="120" t="str">
        <x:f>IF(OR(COUNT(C9:C20)=0,SUM(C9:C20)=0),"",SUM(D9:D20)/SUM(C9:C20))</x:f>
      </x:c>
      <x:c r="G22" s="118"/>
    </x:row>
    <x:row r="25" ht="26" customHeight="1">
      <x:c r="A25" s="66" t="str">
        <x:v>Indiquez 0 si le logement était volontairement fermé pendant tout un mois.</x:v>
      </x:c>
      <x:c r="B25" s="66"/>
      <x:c r="C25" s="66"/>
      <x:c r="D25" s="66"/>
      <x:c r="E25" s="66"/>
      <x:c r="F25" s="66"/>
      <x:c r="G25" s="66"/>
    </x:row>
    <x:row r="26" ht="25" customHeight="1">
      <x:c r="A26" s="124" t="str">
        <x:v>Attention : si les nuits vendues dépassent les nuits ouvertes, la ligne signale « À corriger ». Vérifiez vos dates, les réservations et les périodes fermées. Les mois futurs reflètent uniquement les réservations déjà confirmées.</x:v>
      </x:c>
      <x:c r="B26" s="124"/>
      <x:c r="C26" s="124"/>
      <x:c r="D26" s="124"/>
      <x:c r="E26" s="124"/>
      <x:c r="F26" s="124"/>
      <x:c r="G26" s="124"/>
    </x:row>
    <x:row r="27" ht="25" customHeight="1">
      <x:c r="A27" s="124"/>
      <x:c r="B27" s="124"/>
      <x:c r="C27" s="124"/>
      <x:c r="D27" s="124"/>
      <x:c r="E27" s="124"/>
      <x:c r="F27" s="124"/>
      <x:c r="G27" s="124"/>
    </x:row>
  </x:sheetData>
  <x:mergeCells>
    <x:mergeCell ref="A1:G2"/>
    <x:mergeCell ref="E4:G4"/>
    <x:mergeCell ref="A6:G6"/>
    <x:mergeCell ref="A25:G25"/>
    <x:mergeCell ref="A26:G27"/>
  </x:mergeCells>
  <x:conditionalFormatting sqref="F9:F20">
    <x:cfRule type="dataBar" priority="1">
      <x:dataBar>
        <x:cfvo type="min"/>
        <x:cfvo type="max"/>
        <x:color rgb="FF16768A"/>
      </x:dataBar>
      <x:extLst>
        <x:ext xmlns:x14="http://schemas.microsoft.com/office/spreadsheetml/2009/9/main" uri="{B025F937-C7B1-47D3-B67F-A62EFF666E3E}">
          <x14:id>{DC00D052-D916-9B49-EAA9-C6BCAF996ED2}</x14:id>
        </x:ext>
      </x:extLst>
    </x:cfRule>
  </x:conditionalFormatting>
  <x:conditionalFormatting sqref="G9:G20">
    <x:cfRule type="expression" dxfId="2" priority="2">
      <x:formula>G9="À corriger"</x:formula>
    </x:cfRule>
    <x:cfRule type="expression" dxfId="3" priority="3">
      <x:formula>G9="OK"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C00D052-D916-9B49-EAA9-C6BCAF996ED2}">
            <x14:dataBar gradient="1">
              <x14:cfvo type="min"/>
              <x14:cfvo type="max"/>
              <x14:fillColor rgb="FF16768A"/>
            </x14:dataBar>
          </x14:cfRule>
          <xm:sqref>F9:F20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5" hidden="0" customWidth="1"/>
    <x:col min="5" max="5" width="16" hidden="0" customWidth="1"/>
    <x:col min="6" max="6" width="19" hidden="0" customWidth="1"/>
    <x:col min="7" max="7" width="17" hidden="0" customWidth="1"/>
    <x:col min="8" max="8" width="3" hidden="0" customWidth="1"/>
    <x:col min="9" max="9" width="15" hidden="0" customWidth="1"/>
    <x:col min="10" max="10" width="19" hidden="0" customWidth="1"/>
    <x:col min="11" max="11" width="16" hidden="0" customWidth="1"/>
    <x:col min="12" max="12" width="18" hidden="0" customWidth="1"/>
    <x:col min="13" max="13" width="18" hidden="0" customWidth="1"/>
    <x:col min="14" max="14" width="18" hidden="0" customWidth="1"/>
    <x:col min="15" max="15" width="19" hidden="0" customWidth="1"/>
    <x:col min="16" max="16" width="17" hidden="0" customWidth="1"/>
    <x:col min="17" max="17" width="20" hidden="0" customWidth="1"/>
  </x:cols>
  <x:sheetData>
    <x:row r="1" ht="25" customHeight="1">
      <x:c r="A1" s="3" t="str">
        <x:v>BILAN ANNUEL  |  LOCATION SAISONNIÈRE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5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9" customHeight="1">
      <x:c r="A3" s="89" t="str">
        <x:f>"Année "&amp;Ouverture!B4&amp;"  •  "&amp;Ouverture!E4&amp;"  •  Données réservées/confirmées à date"</x:f>
        <x:v>Année 2027  •  Mon logement  •  Données réservées/confirmées à date</x:v>
      </x:c>
      <x:c r="B3" s="89"/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  <x:c r="P3" s="89"/>
      <x:c r="Q3" s="89"/>
    </x:row>
    <x:row r="4" ht="29" customHeight="1">
      <x:c r="A4" s="132" t="str">
        <x:v>NUITS VENDUES</x:v>
      </x:c>
      <x:c r="B4" s="132"/>
      <x:c r="C4" s="132"/>
      <x:c r="D4" s="132"/>
      <x:c r="E4" s="132" t="str">
        <x:v>OCCUPATION</x:v>
      </x:c>
      <x:c r="F4" s="132"/>
      <x:c r="G4" s="132"/>
      <x:c r="H4" s="132"/>
      <x:c r="I4" s="132" t="str">
        <x:v>CHIFFRE D'AFFAIRES</x:v>
      </x:c>
      <x:c r="J4" s="132"/>
      <x:c r="K4" s="132"/>
      <x:c r="L4" s="132"/>
      <x:c r="M4" s="132" t="str">
        <x:v>SOLDE APRÈS FRAIS</x:v>
      </x:c>
      <x:c r="N4" s="132"/>
      <x:c r="O4" s="132"/>
      <x:c r="P4" s="132"/>
      <x:c r="Q4" s="132"/>
    </x:row>
    <x:row r="5" ht="24" customHeight="1">
      <x:c r="A5" s="140" t="n">
        <x:f>SUM(Ouverture!D9:D20)</x:f>
        <x:v>0</x:v>
      </x:c>
      <x:c r="B5" s="136"/>
      <x:c r="C5" s="136"/>
      <x:c r="D5" s="136"/>
      <x:c r="E5" s="142" t="n">
        <x:f>IFERROR(SUM(Ouverture!D9:D20)/SUM(Ouverture!C9:C20),0)</x:f>
        <x:v>0</x:v>
      </x:c>
      <x:c r="F5" s="136"/>
      <x:c r="G5" s="136"/>
      <x:c r="H5" s="136"/>
      <x:c r="I5" s="144" t="n">
        <x:f>SUM(L14:L25)</x:f>
        <x:v>0</x:v>
      </x:c>
      <x:c r="J5" s="136"/>
      <x:c r="K5" s="136"/>
      <x:c r="L5" s="136"/>
      <x:c r="M5" s="144" t="n">
        <x:f>SUM(Q14:Q25)</x:f>
        <x:v>0</x:v>
      </x:c>
      <x:c r="N5" s="136"/>
      <x:c r="O5" s="136"/>
      <x:c r="P5" s="136"/>
      <x:c r="Q5" s="136"/>
    </x:row>
    <x:row r="6" ht="24" customHeight="1">
      <x:c r="A6" s="136"/>
      <x:c r="B6" s="136"/>
      <x:c r="C6" s="136"/>
      <x:c r="D6" s="136"/>
      <x:c r="E6" s="136"/>
      <x:c r="F6" s="136"/>
      <x:c r="G6" s="136"/>
      <x:c r="H6" s="136"/>
      <x:c r="I6" s="136"/>
      <x:c r="J6" s="136"/>
      <x:c r="K6" s="136"/>
      <x:c r="L6" s="136"/>
      <x:c r="M6" s="136"/>
      <x:c r="N6" s="136"/>
      <x:c r="O6" s="136"/>
      <x:c r="P6" s="136"/>
      <x:c r="Q6" s="136"/>
    </x:row>
    <x:row r="7" ht="24" customHeight="1">
      <x:c r="A7" s="136"/>
      <x:c r="B7" s="136"/>
      <x:c r="C7" s="136"/>
      <x:c r="D7" s="136"/>
      <x:c r="E7" s="136"/>
      <x:c r="F7" s="136"/>
      <x:c r="G7" s="136"/>
      <x:c r="H7" s="136"/>
      <x:c r="I7" s="136"/>
      <x:c r="J7" s="136"/>
      <x:c r="K7" s="136"/>
      <x:c r="L7" s="136"/>
      <x:c r="M7" s="136"/>
      <x:c r="N7" s="136"/>
      <x:c r="O7" s="136"/>
      <x:c r="P7" s="136"/>
      <x:c r="Q7" s="136"/>
    </x:row>
    <x:row r="10" ht="30" customHeight="1">
      <x:c r="A10" s="12" t="str">
        <x:v>FRÉQUENTATION &amp; PRIX</x:v>
      </x:c>
      <x:c r="B10" s="12"/>
      <x:c r="C10" s="12"/>
      <x:c r="D10" s="12"/>
      <x:c r="E10" s="12"/>
      <x:c r="F10" s="12"/>
      <x:c r="G10" s="12"/>
      <x:c r="I10" s="12" t="str">
        <x:v>RECETTES &amp; DÉPENSES</x:v>
      </x:c>
      <x:c r="J10" s="12"/>
      <x:c r="K10" s="12"/>
      <x:c r="L10" s="12"/>
      <x:c r="M10" s="12"/>
      <x:c r="N10" s="12"/>
      <x:c r="O10" s="12"/>
      <x:c r="P10" s="12"/>
      <x:c r="Q10" s="12"/>
    </x:row>
    <x:row r="13" ht="37" customHeight="1">
      <x:c r="A13" s="70" t="str">
        <x:v>Mois</x:v>
      </x:c>
      <x:c r="B13" s="70" t="str">
        <x:v>Nuits ouvertes</x:v>
      </x:c>
      <x:c r="C13" s="70" t="str">
        <x:v>Nuits vendues</x:v>
      </x:c>
      <x:c r="D13" s="70" t="str">
        <x:v>Occupation</x:v>
      </x:c>
      <x:c r="E13" s="70" t="str">
        <x:v>Séjours*</x:v>
      </x:c>
      <x:c r="F13" s="70" t="str">
        <x:v>Prix moyen nuit</x:v>
      </x:c>
      <x:c r="G13" s="70" t="str">
        <x:v>RevPAN*</x:v>
      </x:c>
      <x:c r="I13" s="70" t="str">
        <x:v>Mois</x:v>
      </x:c>
      <x:c r="J13" s="70" t="str">
        <x:v>Hébergement (€)</x:v>
      </x:c>
      <x:c r="K13" s="70" t="str">
        <x:v>Extras (€)</x:v>
      </x:c>
      <x:c r="L13" s="70" t="str">
        <x:v>CA total (€)</x:v>
      </x:c>
      <x:c r="M13" s="70" t="str">
        <x:v>Plateforme (€)</x:v>
      </x:c>
      <x:c r="N13" s="70" t="str">
        <x:v>Gestion (€)</x:v>
      </x:c>
      <x:c r="O13" s="70" t="str">
        <x:v>Ménage/linge (€)</x:v>
      </x:c>
      <x:c r="P13" s="70" t="str">
        <x:v>Autres (€)</x:v>
      </x:c>
      <x:c r="Q13" s="70" t="str">
        <x:v>Solde après frais (€)</x:v>
      </x:c>
    </x:row>
    <x:row r="14">
      <x:c r="A14" s="112" t="n">
        <x:f>Ouverture!A9</x:f>
        <x:v>46388</x:v>
      </x:c>
      <x:c r="B14" s="76" t="n">
        <x:f>Ouverture!C9</x:f>
        <x:v>0</x:v>
      </x:c>
      <x:c r="C14" s="76" t="n">
        <x:f>Ouverture!D9</x:f>
        <x:v>0</x:v>
      </x:c>
      <x:c r="D14" s="148" t="str">
        <x:f>IFERROR(C14/B14,"")</x:f>
      </x:c>
      <x:c r="E14" s="76" t="n">
        <x:f>COUNTIFS('Réservations'!$B$8:$B$257,"&gt;="&amp;A14,'Réservations'!$B$8:$B$257,"&lt;"&amp;DATE(YEAR(A14),MONTH(A14)+1,1),'Réservations'!$N$8:$N$257,"OK")</x:f>
        <x:v>0</x:v>
      </x:c>
      <x:c r="F14" s="130" t="str">
        <x:f>IFERROR(J14/C14,"")</x:f>
      </x:c>
      <x:c r="G14" s="130" t="str">
        <x:f>IFERROR(J14/B14,"")</x:f>
      </x:c>
      <x:c r="I14" s="112" t="n">
        <x:f>A14</x:f>
        <x:v>46388</x:v>
      </x:c>
      <x:c r="J14" s="130" t="n">
        <x:f>SUMPRODUCT('Calculs auto'!$B$8:$B$257,'Calculs auto'!$N$8:$N$257)</x:f>
        <x:v>0</x:v>
      </x:c>
      <x:c r="K14" s="130" t="n">
        <x:f>SUMPRODUCT('Calculs auto'!$B$8:$B$257,'Calculs auto'!$O$8:$O$257)</x:f>
        <x:v>0</x:v>
      </x:c>
      <x:c r="L14" s="130" t="n">
        <x:f>J14+K14</x:f>
        <x:v>0</x:v>
      </x:c>
      <x:c r="M14" s="130" t="n">
        <x:f>SUMPRODUCT('Calculs auto'!$B$8:$B$257,'Calculs auto'!$P$8:$P$257)</x:f>
        <x:v>0</x:v>
      </x:c>
      <x:c r="N14" s="130" t="n">
        <x:f>SUMPRODUCT('Calculs auto'!$B$8:$B$257,'Calculs auto'!$Q$8:$Q$257)</x:f>
        <x:v>0</x:v>
      </x:c>
      <x:c r="O14" s="130" t="n">
        <x:f>SUMPRODUCT('Calculs auto'!$B$8:$B$257,'Calculs auto'!$R$8:$R$257)</x:f>
        <x:v>0</x:v>
      </x:c>
      <x:c r="P14" s="130" t="n">
        <x:f>SUMPRODUCT('Calculs auto'!$B$8:$B$257,'Calculs auto'!$S$8:$S$257)</x:f>
        <x:v>0</x:v>
      </x:c>
      <x:c r="Q14" s="130" t="n">
        <x:f>L14-M14-N14-O14-P14</x:f>
        <x:v>0</x:v>
      </x:c>
    </x:row>
    <x:row r="15">
      <x:c r="A15" s="112" t="n">
        <x:f>Ouverture!A10</x:f>
        <x:v>46419</x:v>
      </x:c>
      <x:c r="B15" s="76" t="n">
        <x:f>Ouverture!C10</x:f>
        <x:v>0</x:v>
      </x:c>
      <x:c r="C15" s="76" t="n">
        <x:f>Ouverture!D10</x:f>
        <x:v>0</x:v>
      </x:c>
      <x:c r="D15" s="148" t="str">
        <x:f>IFERROR(C15/B15,"")</x:f>
      </x:c>
      <x:c r="E15" s="76" t="n">
        <x:f>COUNTIFS('Réservations'!$B$8:$B$257,"&gt;="&amp;A15,'Réservations'!$B$8:$B$257,"&lt;"&amp;DATE(YEAR(A15),MONTH(A15)+1,1),'Réservations'!$N$8:$N$257,"OK")</x:f>
        <x:v>0</x:v>
      </x:c>
      <x:c r="F15" s="130" t="str">
        <x:f>IFERROR(J15/C15,"")</x:f>
      </x:c>
      <x:c r="G15" s="130" t="str">
        <x:f>IFERROR(J15/B15,"")</x:f>
      </x:c>
      <x:c r="I15" s="112" t="n">
        <x:f>A15</x:f>
        <x:v>46419</x:v>
      </x:c>
      <x:c r="J15" s="130" t="n">
        <x:f>SUMPRODUCT('Calculs auto'!$C$8:$C$257,'Calculs auto'!$N$8:$N$257)</x:f>
        <x:v>0</x:v>
      </x:c>
      <x:c r="K15" s="130" t="n">
        <x:f>SUMPRODUCT('Calculs auto'!$C$8:$C$257,'Calculs auto'!$O$8:$O$257)</x:f>
        <x:v>0</x:v>
      </x:c>
      <x:c r="L15" s="130" t="n">
        <x:f>J15+K15</x:f>
        <x:v>0</x:v>
      </x:c>
      <x:c r="M15" s="130" t="n">
        <x:f>SUMPRODUCT('Calculs auto'!$C$8:$C$257,'Calculs auto'!$P$8:$P$257)</x:f>
        <x:v>0</x:v>
      </x:c>
      <x:c r="N15" s="130" t="n">
        <x:f>SUMPRODUCT('Calculs auto'!$C$8:$C$257,'Calculs auto'!$Q$8:$Q$257)</x:f>
        <x:v>0</x:v>
      </x:c>
      <x:c r="O15" s="130" t="n">
        <x:f>SUMPRODUCT('Calculs auto'!$C$8:$C$257,'Calculs auto'!$R$8:$R$257)</x:f>
        <x:v>0</x:v>
      </x:c>
      <x:c r="P15" s="130" t="n">
        <x:f>SUMPRODUCT('Calculs auto'!$C$8:$C$257,'Calculs auto'!$S$8:$S$257)</x:f>
        <x:v>0</x:v>
      </x:c>
      <x:c r="Q15" s="130" t="n">
        <x:f>L15-M15-N15-O15-P15</x:f>
        <x:v>0</x:v>
      </x:c>
    </x:row>
    <x:row r="16">
      <x:c r="A16" s="112" t="n">
        <x:f>Ouverture!A11</x:f>
        <x:v>46447</x:v>
      </x:c>
      <x:c r="B16" s="76" t="n">
        <x:f>Ouverture!C11</x:f>
        <x:v>0</x:v>
      </x:c>
      <x:c r="C16" s="76" t="n">
        <x:f>Ouverture!D11</x:f>
        <x:v>0</x:v>
      </x:c>
      <x:c r="D16" s="148" t="str">
        <x:f>IFERROR(C16/B16,"")</x:f>
      </x:c>
      <x:c r="E16" s="76" t="n">
        <x:f>COUNTIFS('Réservations'!$B$8:$B$257,"&gt;="&amp;A16,'Réservations'!$B$8:$B$257,"&lt;"&amp;DATE(YEAR(A16),MONTH(A16)+1,1),'Réservations'!$N$8:$N$257,"OK")</x:f>
        <x:v>0</x:v>
      </x:c>
      <x:c r="F16" s="130" t="str">
        <x:f>IFERROR(J16/C16,"")</x:f>
      </x:c>
      <x:c r="G16" s="130" t="str">
        <x:f>IFERROR(J16/B16,"")</x:f>
      </x:c>
      <x:c r="I16" s="112" t="n">
        <x:f>A16</x:f>
        <x:v>46447</x:v>
      </x:c>
      <x:c r="J16" s="130" t="n">
        <x:f>SUMPRODUCT('Calculs auto'!$D$8:$D$257,'Calculs auto'!$N$8:$N$257)</x:f>
        <x:v>0</x:v>
      </x:c>
      <x:c r="K16" s="130" t="n">
        <x:f>SUMPRODUCT('Calculs auto'!$D$8:$D$257,'Calculs auto'!$O$8:$O$257)</x:f>
        <x:v>0</x:v>
      </x:c>
      <x:c r="L16" s="130" t="n">
        <x:f>J16+K16</x:f>
        <x:v>0</x:v>
      </x:c>
      <x:c r="M16" s="130" t="n">
        <x:f>SUMPRODUCT('Calculs auto'!$D$8:$D$257,'Calculs auto'!$P$8:$P$257)</x:f>
        <x:v>0</x:v>
      </x:c>
      <x:c r="N16" s="130" t="n">
        <x:f>SUMPRODUCT('Calculs auto'!$D$8:$D$257,'Calculs auto'!$Q$8:$Q$257)</x:f>
        <x:v>0</x:v>
      </x:c>
      <x:c r="O16" s="130" t="n">
        <x:f>SUMPRODUCT('Calculs auto'!$D$8:$D$257,'Calculs auto'!$R$8:$R$257)</x:f>
        <x:v>0</x:v>
      </x:c>
      <x:c r="P16" s="130" t="n">
        <x:f>SUMPRODUCT('Calculs auto'!$D$8:$D$257,'Calculs auto'!$S$8:$S$257)</x:f>
        <x:v>0</x:v>
      </x:c>
      <x:c r="Q16" s="130" t="n">
        <x:f>L16-M16-N16-O16-P16</x:f>
        <x:v>0</x:v>
      </x:c>
    </x:row>
    <x:row r="17">
      <x:c r="A17" s="112" t="n">
        <x:f>Ouverture!A12</x:f>
        <x:v>46478</x:v>
      </x:c>
      <x:c r="B17" s="76" t="n">
        <x:f>Ouverture!C12</x:f>
        <x:v>0</x:v>
      </x:c>
      <x:c r="C17" s="76" t="n">
        <x:f>Ouverture!D12</x:f>
        <x:v>0</x:v>
      </x:c>
      <x:c r="D17" s="148" t="str">
        <x:f>IFERROR(C17/B17,"")</x:f>
      </x:c>
      <x:c r="E17" s="76" t="n">
        <x:f>COUNTIFS('Réservations'!$B$8:$B$257,"&gt;="&amp;A17,'Réservations'!$B$8:$B$257,"&lt;"&amp;DATE(YEAR(A17),MONTH(A17)+1,1),'Réservations'!$N$8:$N$257,"OK")</x:f>
        <x:v>0</x:v>
      </x:c>
      <x:c r="F17" s="130" t="str">
        <x:f>IFERROR(J17/C17,"")</x:f>
      </x:c>
      <x:c r="G17" s="130" t="str">
        <x:f>IFERROR(J17/B17,"")</x:f>
      </x:c>
      <x:c r="I17" s="112" t="n">
        <x:f>A17</x:f>
        <x:v>46478</x:v>
      </x:c>
      <x:c r="J17" s="130" t="n">
        <x:f>SUMPRODUCT('Calculs auto'!$E$8:$E$257,'Calculs auto'!$N$8:$N$257)</x:f>
        <x:v>0</x:v>
      </x:c>
      <x:c r="K17" s="130" t="n">
        <x:f>SUMPRODUCT('Calculs auto'!$E$8:$E$257,'Calculs auto'!$O$8:$O$257)</x:f>
        <x:v>0</x:v>
      </x:c>
      <x:c r="L17" s="130" t="n">
        <x:f>J17+K17</x:f>
        <x:v>0</x:v>
      </x:c>
      <x:c r="M17" s="130" t="n">
        <x:f>SUMPRODUCT('Calculs auto'!$E$8:$E$257,'Calculs auto'!$P$8:$P$257)</x:f>
        <x:v>0</x:v>
      </x:c>
      <x:c r="N17" s="130" t="n">
        <x:f>SUMPRODUCT('Calculs auto'!$E$8:$E$257,'Calculs auto'!$Q$8:$Q$257)</x:f>
        <x:v>0</x:v>
      </x:c>
      <x:c r="O17" s="130" t="n">
        <x:f>SUMPRODUCT('Calculs auto'!$E$8:$E$257,'Calculs auto'!$R$8:$R$257)</x:f>
        <x:v>0</x:v>
      </x:c>
      <x:c r="P17" s="130" t="n">
        <x:f>SUMPRODUCT('Calculs auto'!$E$8:$E$257,'Calculs auto'!$S$8:$S$257)</x:f>
        <x:v>0</x:v>
      </x:c>
      <x:c r="Q17" s="130" t="n">
        <x:f>L17-M17-N17-O17-P17</x:f>
        <x:v>0</x:v>
      </x:c>
    </x:row>
    <x:row r="18">
      <x:c r="A18" s="112" t="n">
        <x:f>Ouverture!A13</x:f>
        <x:v>46508</x:v>
      </x:c>
      <x:c r="B18" s="76" t="n">
        <x:f>Ouverture!C13</x:f>
        <x:v>0</x:v>
      </x:c>
      <x:c r="C18" s="76" t="n">
        <x:f>Ouverture!D13</x:f>
        <x:v>0</x:v>
      </x:c>
      <x:c r="D18" s="148" t="str">
        <x:f>IFERROR(C18/B18,"")</x:f>
      </x:c>
      <x:c r="E18" s="76" t="n">
        <x:f>COUNTIFS('Réservations'!$B$8:$B$257,"&gt;="&amp;A18,'Réservations'!$B$8:$B$257,"&lt;"&amp;DATE(YEAR(A18),MONTH(A18)+1,1),'Réservations'!$N$8:$N$257,"OK")</x:f>
        <x:v>0</x:v>
      </x:c>
      <x:c r="F18" s="130" t="str">
        <x:f>IFERROR(J18/C18,"")</x:f>
      </x:c>
      <x:c r="G18" s="130" t="str">
        <x:f>IFERROR(J18/B18,"")</x:f>
      </x:c>
      <x:c r="I18" s="112" t="n">
        <x:f>A18</x:f>
        <x:v>46508</x:v>
      </x:c>
      <x:c r="J18" s="130" t="n">
        <x:f>SUMPRODUCT('Calculs auto'!$F$8:$F$257,'Calculs auto'!$N$8:$N$257)</x:f>
        <x:v>0</x:v>
      </x:c>
      <x:c r="K18" s="130" t="n">
        <x:f>SUMPRODUCT('Calculs auto'!$F$8:$F$257,'Calculs auto'!$O$8:$O$257)</x:f>
        <x:v>0</x:v>
      </x:c>
      <x:c r="L18" s="130" t="n">
        <x:f>J18+K18</x:f>
        <x:v>0</x:v>
      </x:c>
      <x:c r="M18" s="130" t="n">
        <x:f>SUMPRODUCT('Calculs auto'!$F$8:$F$257,'Calculs auto'!$P$8:$P$257)</x:f>
        <x:v>0</x:v>
      </x:c>
      <x:c r="N18" s="130" t="n">
        <x:f>SUMPRODUCT('Calculs auto'!$F$8:$F$257,'Calculs auto'!$Q$8:$Q$257)</x:f>
        <x:v>0</x:v>
      </x:c>
      <x:c r="O18" s="130" t="n">
        <x:f>SUMPRODUCT('Calculs auto'!$F$8:$F$257,'Calculs auto'!$R$8:$R$257)</x:f>
        <x:v>0</x:v>
      </x:c>
      <x:c r="P18" s="130" t="n">
        <x:f>SUMPRODUCT('Calculs auto'!$F$8:$F$257,'Calculs auto'!$S$8:$S$257)</x:f>
        <x:v>0</x:v>
      </x:c>
      <x:c r="Q18" s="130" t="n">
        <x:f>L18-M18-N18-O18-P18</x:f>
        <x:v>0</x:v>
      </x:c>
    </x:row>
    <x:row r="19">
      <x:c r="A19" s="112" t="n">
        <x:f>Ouverture!A14</x:f>
        <x:v>46539</x:v>
      </x:c>
      <x:c r="B19" s="76" t="n">
        <x:f>Ouverture!C14</x:f>
        <x:v>0</x:v>
      </x:c>
      <x:c r="C19" s="76" t="n">
        <x:f>Ouverture!D14</x:f>
        <x:v>0</x:v>
      </x:c>
      <x:c r="D19" s="148" t="str">
        <x:f>IFERROR(C19/B19,"")</x:f>
      </x:c>
      <x:c r="E19" s="76" t="n">
        <x:f>COUNTIFS('Réservations'!$B$8:$B$257,"&gt;="&amp;A19,'Réservations'!$B$8:$B$257,"&lt;"&amp;DATE(YEAR(A19),MONTH(A19)+1,1),'Réservations'!$N$8:$N$257,"OK")</x:f>
        <x:v>0</x:v>
      </x:c>
      <x:c r="F19" s="130" t="str">
        <x:f>IFERROR(J19/C19,"")</x:f>
      </x:c>
      <x:c r="G19" s="130" t="str">
        <x:f>IFERROR(J19/B19,"")</x:f>
      </x:c>
      <x:c r="I19" s="112" t="n">
        <x:f>A19</x:f>
        <x:v>46539</x:v>
      </x:c>
      <x:c r="J19" s="130" t="n">
        <x:f>SUMPRODUCT('Calculs auto'!$G$8:$G$257,'Calculs auto'!$N$8:$N$257)</x:f>
        <x:v>0</x:v>
      </x:c>
      <x:c r="K19" s="130" t="n">
        <x:f>SUMPRODUCT('Calculs auto'!$G$8:$G$257,'Calculs auto'!$O$8:$O$257)</x:f>
        <x:v>0</x:v>
      </x:c>
      <x:c r="L19" s="130" t="n">
        <x:f>J19+K19</x:f>
        <x:v>0</x:v>
      </x:c>
      <x:c r="M19" s="130" t="n">
        <x:f>SUMPRODUCT('Calculs auto'!$G$8:$G$257,'Calculs auto'!$P$8:$P$257)</x:f>
        <x:v>0</x:v>
      </x:c>
      <x:c r="N19" s="130" t="n">
        <x:f>SUMPRODUCT('Calculs auto'!$G$8:$G$257,'Calculs auto'!$Q$8:$Q$257)</x:f>
        <x:v>0</x:v>
      </x:c>
      <x:c r="O19" s="130" t="n">
        <x:f>SUMPRODUCT('Calculs auto'!$G$8:$G$257,'Calculs auto'!$R$8:$R$257)</x:f>
        <x:v>0</x:v>
      </x:c>
      <x:c r="P19" s="130" t="n">
        <x:f>SUMPRODUCT('Calculs auto'!$G$8:$G$257,'Calculs auto'!$S$8:$S$257)</x:f>
        <x:v>0</x:v>
      </x:c>
      <x:c r="Q19" s="130" t="n">
        <x:f>L19-M19-N19-O19-P19</x:f>
        <x:v>0</x:v>
      </x:c>
    </x:row>
    <x:row r="20">
      <x:c r="A20" s="112" t="n">
        <x:f>Ouverture!A15</x:f>
        <x:v>46569</x:v>
      </x:c>
      <x:c r="B20" s="76" t="n">
        <x:f>Ouverture!C15</x:f>
        <x:v>0</x:v>
      </x:c>
      <x:c r="C20" s="76" t="n">
        <x:f>Ouverture!D15</x:f>
        <x:v>0</x:v>
      </x:c>
      <x:c r="D20" s="148" t="str">
        <x:f>IFERROR(C20/B20,"")</x:f>
      </x:c>
      <x:c r="E20" s="76" t="n">
        <x:f>COUNTIFS('Réservations'!$B$8:$B$257,"&gt;="&amp;A20,'Réservations'!$B$8:$B$257,"&lt;"&amp;DATE(YEAR(A20),MONTH(A20)+1,1),'Réservations'!$N$8:$N$257,"OK")</x:f>
        <x:v>0</x:v>
      </x:c>
      <x:c r="F20" s="130" t="str">
        <x:f>IFERROR(J20/C20,"")</x:f>
      </x:c>
      <x:c r="G20" s="130" t="str">
        <x:f>IFERROR(J20/B20,"")</x:f>
      </x:c>
      <x:c r="I20" s="112" t="n">
        <x:f>A20</x:f>
        <x:v>46569</x:v>
      </x:c>
      <x:c r="J20" s="130" t="n">
        <x:f>SUMPRODUCT('Calculs auto'!$H$8:$H$257,'Calculs auto'!$N$8:$N$257)</x:f>
        <x:v>0</x:v>
      </x:c>
      <x:c r="K20" s="130" t="n">
        <x:f>SUMPRODUCT('Calculs auto'!$H$8:$H$257,'Calculs auto'!$O$8:$O$257)</x:f>
        <x:v>0</x:v>
      </x:c>
      <x:c r="L20" s="130" t="n">
        <x:f>J20+K20</x:f>
        <x:v>0</x:v>
      </x:c>
      <x:c r="M20" s="130" t="n">
        <x:f>SUMPRODUCT('Calculs auto'!$H$8:$H$257,'Calculs auto'!$P$8:$P$257)</x:f>
        <x:v>0</x:v>
      </x:c>
      <x:c r="N20" s="130" t="n">
        <x:f>SUMPRODUCT('Calculs auto'!$H$8:$H$257,'Calculs auto'!$Q$8:$Q$257)</x:f>
        <x:v>0</x:v>
      </x:c>
      <x:c r="O20" s="130" t="n">
        <x:f>SUMPRODUCT('Calculs auto'!$H$8:$H$257,'Calculs auto'!$R$8:$R$257)</x:f>
        <x:v>0</x:v>
      </x:c>
      <x:c r="P20" s="130" t="n">
        <x:f>SUMPRODUCT('Calculs auto'!$H$8:$H$257,'Calculs auto'!$S$8:$S$257)</x:f>
        <x:v>0</x:v>
      </x:c>
      <x:c r="Q20" s="130" t="n">
        <x:f>L20-M20-N20-O20-P20</x:f>
        <x:v>0</x:v>
      </x:c>
    </x:row>
    <x:row r="21">
      <x:c r="A21" s="112" t="n">
        <x:f>Ouverture!A16</x:f>
        <x:v>46600</x:v>
      </x:c>
      <x:c r="B21" s="76" t="n">
        <x:f>Ouverture!C16</x:f>
        <x:v>0</x:v>
      </x:c>
      <x:c r="C21" s="76" t="n">
        <x:f>Ouverture!D16</x:f>
        <x:v>0</x:v>
      </x:c>
      <x:c r="D21" s="148" t="str">
        <x:f>IFERROR(C21/B21,"")</x:f>
      </x:c>
      <x:c r="E21" s="76" t="n">
        <x:f>COUNTIFS('Réservations'!$B$8:$B$257,"&gt;="&amp;A21,'Réservations'!$B$8:$B$257,"&lt;"&amp;DATE(YEAR(A21),MONTH(A21)+1,1),'Réservations'!$N$8:$N$257,"OK")</x:f>
        <x:v>0</x:v>
      </x:c>
      <x:c r="F21" s="130" t="str">
        <x:f>IFERROR(J21/C21,"")</x:f>
      </x:c>
      <x:c r="G21" s="130" t="str">
        <x:f>IFERROR(J21/B21,"")</x:f>
      </x:c>
      <x:c r="I21" s="112" t="n">
        <x:f>A21</x:f>
        <x:v>46600</x:v>
      </x:c>
      <x:c r="J21" s="130" t="n">
        <x:f>SUMPRODUCT('Calculs auto'!$I$8:$I$257,'Calculs auto'!$N$8:$N$257)</x:f>
        <x:v>0</x:v>
      </x:c>
      <x:c r="K21" s="130" t="n">
        <x:f>SUMPRODUCT('Calculs auto'!$I$8:$I$257,'Calculs auto'!$O$8:$O$257)</x:f>
        <x:v>0</x:v>
      </x:c>
      <x:c r="L21" s="130" t="n">
        <x:f>J21+K21</x:f>
        <x:v>0</x:v>
      </x:c>
      <x:c r="M21" s="130" t="n">
        <x:f>SUMPRODUCT('Calculs auto'!$I$8:$I$257,'Calculs auto'!$P$8:$P$257)</x:f>
        <x:v>0</x:v>
      </x:c>
      <x:c r="N21" s="130" t="n">
        <x:f>SUMPRODUCT('Calculs auto'!$I$8:$I$257,'Calculs auto'!$Q$8:$Q$257)</x:f>
        <x:v>0</x:v>
      </x:c>
      <x:c r="O21" s="130" t="n">
        <x:f>SUMPRODUCT('Calculs auto'!$I$8:$I$257,'Calculs auto'!$R$8:$R$257)</x:f>
        <x:v>0</x:v>
      </x:c>
      <x:c r="P21" s="130" t="n">
        <x:f>SUMPRODUCT('Calculs auto'!$I$8:$I$257,'Calculs auto'!$S$8:$S$257)</x:f>
        <x:v>0</x:v>
      </x:c>
      <x:c r="Q21" s="130" t="n">
        <x:f>L21-M21-N21-O21-P21</x:f>
        <x:v>0</x:v>
      </x:c>
    </x:row>
    <x:row r="22">
      <x:c r="A22" s="112" t="n">
        <x:f>Ouverture!A17</x:f>
        <x:v>46631</x:v>
      </x:c>
      <x:c r="B22" s="76" t="n">
        <x:f>Ouverture!C17</x:f>
        <x:v>0</x:v>
      </x:c>
      <x:c r="C22" s="76" t="n">
        <x:f>Ouverture!D17</x:f>
        <x:v>0</x:v>
      </x:c>
      <x:c r="D22" s="148" t="str">
        <x:f>IFERROR(C22/B22,"")</x:f>
      </x:c>
      <x:c r="E22" s="76" t="n">
        <x:f>COUNTIFS('Réservations'!$B$8:$B$257,"&gt;="&amp;A22,'Réservations'!$B$8:$B$257,"&lt;"&amp;DATE(YEAR(A22),MONTH(A22)+1,1),'Réservations'!$N$8:$N$257,"OK")</x:f>
        <x:v>0</x:v>
      </x:c>
      <x:c r="F22" s="130" t="str">
        <x:f>IFERROR(J22/C22,"")</x:f>
      </x:c>
      <x:c r="G22" s="130" t="str">
        <x:f>IFERROR(J22/B22,"")</x:f>
      </x:c>
      <x:c r="I22" s="112" t="n">
        <x:f>A22</x:f>
        <x:v>46631</x:v>
      </x:c>
      <x:c r="J22" s="130" t="n">
        <x:f>SUMPRODUCT('Calculs auto'!$J$8:$J$257,'Calculs auto'!$N$8:$N$257)</x:f>
        <x:v>0</x:v>
      </x:c>
      <x:c r="K22" s="130" t="n">
        <x:f>SUMPRODUCT('Calculs auto'!$J$8:$J$257,'Calculs auto'!$O$8:$O$257)</x:f>
        <x:v>0</x:v>
      </x:c>
      <x:c r="L22" s="130" t="n">
        <x:f>J22+K22</x:f>
        <x:v>0</x:v>
      </x:c>
      <x:c r="M22" s="130" t="n">
        <x:f>SUMPRODUCT('Calculs auto'!$J$8:$J$257,'Calculs auto'!$P$8:$P$257)</x:f>
        <x:v>0</x:v>
      </x:c>
      <x:c r="N22" s="130" t="n">
        <x:f>SUMPRODUCT('Calculs auto'!$J$8:$J$257,'Calculs auto'!$Q$8:$Q$257)</x:f>
        <x:v>0</x:v>
      </x:c>
      <x:c r="O22" s="130" t="n">
        <x:f>SUMPRODUCT('Calculs auto'!$J$8:$J$257,'Calculs auto'!$R$8:$R$257)</x:f>
        <x:v>0</x:v>
      </x:c>
      <x:c r="P22" s="130" t="n">
        <x:f>SUMPRODUCT('Calculs auto'!$J$8:$J$257,'Calculs auto'!$S$8:$S$257)</x:f>
        <x:v>0</x:v>
      </x:c>
      <x:c r="Q22" s="130" t="n">
        <x:f>L22-M22-N22-O22-P22</x:f>
        <x:v>0</x:v>
      </x:c>
    </x:row>
    <x:row r="23">
      <x:c r="A23" s="112" t="n">
        <x:f>Ouverture!A18</x:f>
        <x:v>46661</x:v>
      </x:c>
      <x:c r="B23" s="76" t="n">
        <x:f>Ouverture!C18</x:f>
        <x:v>0</x:v>
      </x:c>
      <x:c r="C23" s="76" t="n">
        <x:f>Ouverture!D18</x:f>
        <x:v>0</x:v>
      </x:c>
      <x:c r="D23" s="148" t="str">
        <x:f>IFERROR(C23/B23,"")</x:f>
      </x:c>
      <x:c r="E23" s="76" t="n">
        <x:f>COUNTIFS('Réservations'!$B$8:$B$257,"&gt;="&amp;A23,'Réservations'!$B$8:$B$257,"&lt;"&amp;DATE(YEAR(A23),MONTH(A23)+1,1),'Réservations'!$N$8:$N$257,"OK")</x:f>
        <x:v>0</x:v>
      </x:c>
      <x:c r="F23" s="130" t="str">
        <x:f>IFERROR(J23/C23,"")</x:f>
      </x:c>
      <x:c r="G23" s="130" t="str">
        <x:f>IFERROR(J23/B23,"")</x:f>
      </x:c>
      <x:c r="I23" s="112" t="n">
        <x:f>A23</x:f>
        <x:v>46661</x:v>
      </x:c>
      <x:c r="J23" s="130" t="n">
        <x:f>SUMPRODUCT('Calculs auto'!$K$8:$K$257,'Calculs auto'!$N$8:$N$257)</x:f>
        <x:v>0</x:v>
      </x:c>
      <x:c r="K23" s="130" t="n">
        <x:f>SUMPRODUCT('Calculs auto'!$K$8:$K$257,'Calculs auto'!$O$8:$O$257)</x:f>
        <x:v>0</x:v>
      </x:c>
      <x:c r="L23" s="130" t="n">
        <x:f>J23+K23</x:f>
        <x:v>0</x:v>
      </x:c>
      <x:c r="M23" s="130" t="n">
        <x:f>SUMPRODUCT('Calculs auto'!$K$8:$K$257,'Calculs auto'!$P$8:$P$257)</x:f>
        <x:v>0</x:v>
      </x:c>
      <x:c r="N23" s="130" t="n">
        <x:f>SUMPRODUCT('Calculs auto'!$K$8:$K$257,'Calculs auto'!$Q$8:$Q$257)</x:f>
        <x:v>0</x:v>
      </x:c>
      <x:c r="O23" s="130" t="n">
        <x:f>SUMPRODUCT('Calculs auto'!$K$8:$K$257,'Calculs auto'!$R$8:$R$257)</x:f>
        <x:v>0</x:v>
      </x:c>
      <x:c r="P23" s="130" t="n">
        <x:f>SUMPRODUCT('Calculs auto'!$K$8:$K$257,'Calculs auto'!$S$8:$S$257)</x:f>
        <x:v>0</x:v>
      </x:c>
      <x:c r="Q23" s="130" t="n">
        <x:f>L23-M23-N23-O23-P23</x:f>
        <x:v>0</x:v>
      </x:c>
    </x:row>
    <x:row r="24">
      <x:c r="A24" s="112" t="n">
        <x:f>Ouverture!A19</x:f>
        <x:v>46692</x:v>
      </x:c>
      <x:c r="B24" s="76" t="n">
        <x:f>Ouverture!C19</x:f>
        <x:v>0</x:v>
      </x:c>
      <x:c r="C24" s="76" t="n">
        <x:f>Ouverture!D19</x:f>
        <x:v>0</x:v>
      </x:c>
      <x:c r="D24" s="148" t="str">
        <x:f>IFERROR(C24/B24,"")</x:f>
      </x:c>
      <x:c r="E24" s="76" t="n">
        <x:f>COUNTIFS('Réservations'!$B$8:$B$257,"&gt;="&amp;A24,'Réservations'!$B$8:$B$257,"&lt;"&amp;DATE(YEAR(A24),MONTH(A24)+1,1),'Réservations'!$N$8:$N$257,"OK")</x:f>
        <x:v>0</x:v>
      </x:c>
      <x:c r="F24" s="130" t="str">
        <x:f>IFERROR(J24/C24,"")</x:f>
      </x:c>
      <x:c r="G24" s="130" t="str">
        <x:f>IFERROR(J24/B24,"")</x:f>
      </x:c>
      <x:c r="I24" s="112" t="n">
        <x:f>A24</x:f>
        <x:v>46692</x:v>
      </x:c>
      <x:c r="J24" s="130" t="n">
        <x:f>SUMPRODUCT('Calculs auto'!$L$8:$L$257,'Calculs auto'!$N$8:$N$257)</x:f>
        <x:v>0</x:v>
      </x:c>
      <x:c r="K24" s="130" t="n">
        <x:f>SUMPRODUCT('Calculs auto'!$L$8:$L$257,'Calculs auto'!$O$8:$O$257)</x:f>
        <x:v>0</x:v>
      </x:c>
      <x:c r="L24" s="130" t="n">
        <x:f>J24+K24</x:f>
        <x:v>0</x:v>
      </x:c>
      <x:c r="M24" s="130" t="n">
        <x:f>SUMPRODUCT('Calculs auto'!$L$8:$L$257,'Calculs auto'!$P$8:$P$257)</x:f>
        <x:v>0</x:v>
      </x:c>
      <x:c r="N24" s="130" t="n">
        <x:f>SUMPRODUCT('Calculs auto'!$L$8:$L$257,'Calculs auto'!$Q$8:$Q$257)</x:f>
        <x:v>0</x:v>
      </x:c>
      <x:c r="O24" s="130" t="n">
        <x:f>SUMPRODUCT('Calculs auto'!$L$8:$L$257,'Calculs auto'!$R$8:$R$257)</x:f>
        <x:v>0</x:v>
      </x:c>
      <x:c r="P24" s="130" t="n">
        <x:f>SUMPRODUCT('Calculs auto'!$L$8:$L$257,'Calculs auto'!$S$8:$S$257)</x:f>
        <x:v>0</x:v>
      </x:c>
      <x:c r="Q24" s="130" t="n">
        <x:f>L24-M24-N24-O24-P24</x:f>
        <x:v>0</x:v>
      </x:c>
    </x:row>
    <x:row r="25">
      <x:c r="A25" s="112" t="n">
        <x:f>Ouverture!A20</x:f>
        <x:v>46722</x:v>
      </x:c>
      <x:c r="B25" s="76" t="n">
        <x:f>Ouverture!C20</x:f>
        <x:v>0</x:v>
      </x:c>
      <x:c r="C25" s="76" t="n">
        <x:f>Ouverture!D20</x:f>
        <x:v>0</x:v>
      </x:c>
      <x:c r="D25" s="148" t="str">
        <x:f>IFERROR(C25/B25,"")</x:f>
      </x:c>
      <x:c r="E25" s="76" t="n">
        <x:f>COUNTIFS('Réservations'!$B$8:$B$257,"&gt;="&amp;A25,'Réservations'!$B$8:$B$257,"&lt;"&amp;DATE(YEAR(A25),MONTH(A25)+1,1),'Réservations'!$N$8:$N$257,"OK")</x:f>
        <x:v>0</x:v>
      </x:c>
      <x:c r="F25" s="130" t="str">
        <x:f>IFERROR(J25/C25,"")</x:f>
      </x:c>
      <x:c r="G25" s="130" t="str">
        <x:f>IFERROR(J25/B25,"")</x:f>
      </x:c>
      <x:c r="I25" s="112" t="n">
        <x:f>A25</x:f>
        <x:v>46722</x:v>
      </x:c>
      <x:c r="J25" s="130" t="n">
        <x:f>SUMPRODUCT('Calculs auto'!$M$8:$M$257,'Calculs auto'!$N$8:$N$257)</x:f>
        <x:v>0</x:v>
      </x:c>
      <x:c r="K25" s="130" t="n">
        <x:f>SUMPRODUCT('Calculs auto'!$M$8:$M$257,'Calculs auto'!$O$8:$O$257)</x:f>
        <x:v>0</x:v>
      </x:c>
      <x:c r="L25" s="130" t="n">
        <x:f>J25+K25</x:f>
        <x:v>0</x:v>
      </x:c>
      <x:c r="M25" s="130" t="n">
        <x:f>SUMPRODUCT('Calculs auto'!$M$8:$M$257,'Calculs auto'!$P$8:$P$257)</x:f>
        <x:v>0</x:v>
      </x:c>
      <x:c r="N25" s="130" t="n">
        <x:f>SUMPRODUCT('Calculs auto'!$M$8:$M$257,'Calculs auto'!$Q$8:$Q$257)</x:f>
        <x:v>0</x:v>
      </x:c>
      <x:c r="O25" s="130" t="n">
        <x:f>SUMPRODUCT('Calculs auto'!$M$8:$M$257,'Calculs auto'!$R$8:$R$257)</x:f>
        <x:v>0</x:v>
      </x:c>
      <x:c r="P25" s="130" t="n">
        <x:f>SUMPRODUCT('Calculs auto'!$M$8:$M$257,'Calculs auto'!$S$8:$S$257)</x:f>
        <x:v>0</x:v>
      </x:c>
      <x:c r="Q25" s="130" t="n">
        <x:f>L25-M25-N25-O25-P25</x:f>
        <x:v>0</x:v>
      </x:c>
    </x:row>
    <x:row r="26" ht="32" customHeight="1">
      <x:c r="A26" s="118" t="str">
        <x:v>TOTAL</x:v>
      </x:c>
      <x:c r="B26" s="153" t="n">
        <x:f>SUM(B14:B25)</x:f>
        <x:v>0</x:v>
      </x:c>
      <x:c r="C26" s="153" t="n">
        <x:f>SUM(C14:C25)</x:f>
        <x:v>0</x:v>
      </x:c>
      <x:c r="D26" s="120" t="str">
        <x:f>IFERROR(C26/B26,"")</x:f>
      </x:c>
      <x:c r="E26" s="153" t="n">
        <x:f>SUM(E14:E25)</x:f>
        <x:v>0</x:v>
      </x:c>
      <x:c r="F26" s="154" t="str">
        <x:f>IFERROR(J26/C26,"")</x:f>
      </x:c>
      <x:c r="G26" s="154" t="str">
        <x:f>IFERROR(J26/B26,"")</x:f>
      </x:c>
      <x:c r="I26" s="118" t="str">
        <x:v>TOTAL</x:v>
      </x:c>
      <x:c r="J26" s="154" t="n">
        <x:f>SUM(J14:J25)</x:f>
        <x:v>0</x:v>
      </x:c>
      <x:c r="K26" s="154" t="n">
        <x:f>SUM(K14:K25)</x:f>
        <x:v>0</x:v>
      </x:c>
      <x:c r="L26" s="154" t="n">
        <x:f>SUM(L14:L25)</x:f>
        <x:v>0</x:v>
      </x:c>
      <x:c r="M26" s="154" t="n">
        <x:f>SUM(M14:M25)</x:f>
        <x:v>0</x:v>
      </x:c>
      <x:c r="N26" s="154" t="n">
        <x:f>SUM(N14:N25)</x:f>
        <x:v>0</x:v>
      </x:c>
      <x:c r="O26" s="154" t="n">
        <x:f>SUM(O14:O25)</x:f>
        <x:v>0</x:v>
      </x:c>
      <x:c r="P26" s="154" t="n">
        <x:f>SUM(P14:P25)</x:f>
        <x:v>0</x:v>
      </x:c>
      <x:c r="Q26" s="154" t="n">
        <x:f>SUM(Q14:Q25)</x:f>
        <x:v>0</x:v>
      </x:c>
    </x:row>
    <x:row r="30" ht="30" customHeight="1">
      <x:c r="A30" s="12" t="str">
        <x:v>VENTILATION PAR CANAL DE RÉSERVATION</x:v>
      </x:c>
      <x:c r="B30" s="12"/>
      <x:c r="C30" s="12"/>
      <x:c r="D30" s="12"/>
      <x:c r="E30" s="12"/>
      <x:c r="F30" s="12"/>
      <x:c r="G30" s="12"/>
      <x:c r="I30" s="11" t="str">
        <x:v>COMMENT LIRE LES CHIFFRES</x:v>
      </x:c>
      <x:c r="J30" s="11"/>
      <x:c r="K30" s="11"/>
      <x:c r="L30" s="11"/>
      <x:c r="M30" s="11"/>
      <x:c r="N30" s="11"/>
      <x:c r="O30" s="11"/>
      <x:c r="P30" s="11"/>
      <x:c r="Q30" s="11"/>
    </x:row>
    <x:row r="31" ht="37" customHeight="1">
      <x:c r="A31" s="70" t="str">
        <x:v>Canal</x:v>
      </x:c>
      <x:c r="B31" s="70" t="str">
        <x:v>Nuits vendues</x:v>
      </x:c>
      <x:c r="C31" s="70" t="str">
        <x:v>Séjours*</x:v>
      </x:c>
      <x:c r="D31" s="70" t="str">
        <x:v>CA total (€)</x:v>
      </x:c>
      <x:c r="E31" s="70" t="str">
        <x:v>Solde après frais (€)</x:v>
      </x:c>
      <x:c r="F31" s="70" t="str">
        <x:v>Part CA</x:v>
      </x:c>
      <x:c r="G31" s="70" t="str">
        <x:v>Part des nuits</x:v>
      </x:c>
    </x:row>
    <x:row r="32" ht="29" customHeight="1">
      <x:c r="A32" s="24" t="str">
        <x:v>Airbnb</x:v>
      </x:c>
      <x:c r="B32" s="76" t="n">
        <x:f>SUMIFS('Calculs auto'!$U$8:$U$257,'Réservations'!$E$8:$E$257,A32)</x:f>
        <x:v>0</x:v>
      </x:c>
      <x:c r="C32" s="76" t="n">
        <x:f>COUNTIFS('Réservations'!$E$8:$E$257,A32,'Réservations'!$N$8:$N$257,"OK",'Réservations'!$B$8:$B$257,"&gt;="&amp;DATE(Ouverture!$B$4,1,1),'Réservations'!$B$8:$B$257,"&lt;"&amp;DATE(Ouverture!$B$4+1,1,1))</x:f>
        <x:v>0</x:v>
      </x:c>
      <x:c r="D32" s="130" t="n">
        <x:f>SUMIFS('Calculs auto'!$V$8:$V$257,'Réservations'!$E$8:$E$257,A32)+SUMIFS('Calculs auto'!$W$8:$W$257,'Réservations'!$E$8:$E$257,A32)</x:f>
        <x:v>0</x:v>
      </x:c>
      <x:c r="E32" s="130" t="n">
        <x:f>SUMIFS('Calculs auto'!$AB$8:$AB$257,'Réservations'!$E$8:$E$257,A32)</x:f>
        <x:v>0</x:v>
      </x:c>
      <x:c r="F32" s="148" t="str">
        <x:f>IFERROR(D32/D$37,"")</x:f>
      </x:c>
      <x:c r="G32" s="148" t="str">
        <x:f>IFERROR(B32/B$37,"")</x:f>
      </x:c>
      <x:c r="I32" s="26" t="str">
        <x:v>RevPAN = recettes d'hébergement / nuits ouvertes. Comparez les mêmes mois d'une année à l'autre.</x:v>
      </x:c>
      <x:c r="J32" s="26"/>
      <x:c r="K32" s="26"/>
      <x:c r="L32" s="26"/>
      <x:c r="M32" s="26"/>
      <x:c r="N32" s="26"/>
      <x:c r="O32" s="26"/>
      <x:c r="P32" s="26"/>
      <x:c r="Q32" s="26"/>
    </x:row>
    <x:row r="33" ht="29" customHeight="1">
      <x:c r="A33" s="24" t="str">
        <x:v>Booking</x:v>
      </x:c>
      <x:c r="B33" s="76" t="n">
        <x:f>SUMIFS('Calculs auto'!$U$8:$U$257,'Réservations'!$E$8:$E$257,A33)</x:f>
        <x:v>0</x:v>
      </x:c>
      <x:c r="C33" s="76" t="n">
        <x:f>COUNTIFS('Réservations'!$E$8:$E$257,A33,'Réservations'!$N$8:$N$257,"OK",'Réservations'!$B$8:$B$257,"&gt;="&amp;DATE(Ouverture!$B$4,1,1),'Réservations'!$B$8:$B$257,"&lt;"&amp;DATE(Ouverture!$B$4+1,1,1))</x:f>
        <x:v>0</x:v>
      </x:c>
      <x:c r="D33" s="130" t="n">
        <x:f>SUMIFS('Calculs auto'!$V$8:$V$257,'Réservations'!$E$8:$E$257,A33)+SUMIFS('Calculs auto'!$W$8:$W$257,'Réservations'!$E$8:$E$257,A33)</x:f>
        <x:v>0</x:v>
      </x:c>
      <x:c r="E33" s="130" t="n">
        <x:f>SUMIFS('Calculs auto'!$AB$8:$AB$257,'Réservations'!$E$8:$E$257,A33)</x:f>
        <x:v>0</x:v>
      </x:c>
      <x:c r="F33" s="148" t="str">
        <x:f>IFERROR(D33/D$37,"")</x:f>
      </x:c>
      <x:c r="G33" s="148" t="str">
        <x:f>IFERROR(B33/B$37,"")</x:f>
      </x:c>
      <x:c r="I33" s="40" t="str">
        <x:v>Solde après frais = CA total – frais plateformes – gestion – ménage/linge – autres frais directs.</x:v>
      </x:c>
      <x:c r="J33" s="40"/>
      <x:c r="K33" s="40"/>
      <x:c r="L33" s="40"/>
      <x:c r="M33" s="40"/>
      <x:c r="N33" s="40"/>
      <x:c r="O33" s="40"/>
      <x:c r="P33" s="40"/>
      <x:c r="Q33" s="40"/>
    </x:row>
    <x:row r="34" ht="29" customHeight="1">
      <x:c r="A34" s="24" t="str">
        <x:v>Abritel</x:v>
      </x:c>
      <x:c r="B34" s="76" t="n">
        <x:f>SUMIFS('Calculs auto'!$U$8:$U$257,'Réservations'!$E$8:$E$257,A34)</x:f>
        <x:v>0</x:v>
      </x:c>
      <x:c r="C34" s="76" t="n">
        <x:f>COUNTIFS('Réservations'!$E$8:$E$257,A34,'Réservations'!$N$8:$N$257,"OK",'Réservations'!$B$8:$B$257,"&gt;="&amp;DATE(Ouverture!$B$4,1,1),'Réservations'!$B$8:$B$257,"&lt;"&amp;DATE(Ouverture!$B$4+1,1,1))</x:f>
        <x:v>0</x:v>
      </x:c>
      <x:c r="D34" s="130" t="n">
        <x:f>SUMIFS('Calculs auto'!$V$8:$V$257,'Réservations'!$E$8:$E$257,A34)+SUMIFS('Calculs auto'!$W$8:$W$257,'Réservations'!$E$8:$E$257,A34)</x:f>
        <x:v>0</x:v>
      </x:c>
      <x:c r="E34" s="130" t="n">
        <x:f>SUMIFS('Calculs auto'!$AB$8:$AB$257,'Réservations'!$E$8:$E$257,A34)</x:f>
        <x:v>0</x:v>
      </x:c>
      <x:c r="F34" s="148" t="str">
        <x:f>IFERROR(D34/D$37,"")</x:f>
      </x:c>
      <x:c r="G34" s="148" t="str">
        <x:f>IFERROR(B34/B$37,"")</x:f>
      </x:c>
      <x:c r="I34" s="26" t="str">
        <x:v>Les séjours* sont comptés dans le mois d'arrivée ; les montants sont répartis selon les nuits.</x:v>
      </x:c>
      <x:c r="J34" s="26"/>
      <x:c r="K34" s="26"/>
      <x:c r="L34" s="26"/>
      <x:c r="M34" s="26"/>
      <x:c r="N34" s="26"/>
      <x:c r="O34" s="26"/>
      <x:c r="P34" s="26"/>
      <x:c r="Q34" s="26"/>
    </x:row>
    <x:row r="35" ht="29" customHeight="1">
      <x:c r="A35" s="24" t="str">
        <x:v>Direct</x:v>
      </x:c>
      <x:c r="B35" s="76" t="n">
        <x:f>SUMIFS('Calculs auto'!$U$8:$U$257,'Réservations'!$E$8:$E$257,A35)</x:f>
        <x:v>0</x:v>
      </x:c>
      <x:c r="C35" s="76" t="n">
        <x:f>COUNTIFS('Réservations'!$E$8:$E$257,A35,'Réservations'!$N$8:$N$257,"OK",'Réservations'!$B$8:$B$257,"&gt;="&amp;DATE(Ouverture!$B$4,1,1),'Réservations'!$B$8:$B$257,"&lt;"&amp;DATE(Ouverture!$B$4+1,1,1))</x:f>
        <x:v>0</x:v>
      </x:c>
      <x:c r="D35" s="130" t="n">
        <x:f>SUMIFS('Calculs auto'!$V$8:$V$257,'Réservations'!$E$8:$E$257,A35)+SUMIFS('Calculs auto'!$W$8:$W$257,'Réservations'!$E$8:$E$257,A35)</x:f>
        <x:v>0</x:v>
      </x:c>
      <x:c r="E35" s="130" t="n">
        <x:f>SUMIFS('Calculs auto'!$AB$8:$AB$257,'Réservations'!$E$8:$E$257,A35)</x:f>
        <x:v>0</x:v>
      </x:c>
      <x:c r="F35" s="148" t="str">
        <x:f>IFERROR(D35/D$37,"")</x:f>
      </x:c>
      <x:c r="G35" s="148" t="str">
        <x:f>IFERROR(B35/B$37,"")</x:f>
      </x:c>
      <x:c r="I35" s="40" t="str">
        <x:v>Un séjour chevauchant l'année peut générer des nuits dans l'année sans y compter un nouveau séjour.</x:v>
      </x:c>
      <x:c r="J35" s="40"/>
      <x:c r="K35" s="40"/>
      <x:c r="L35" s="40"/>
      <x:c r="M35" s="40"/>
      <x:c r="N35" s="40"/>
      <x:c r="O35" s="40"/>
      <x:c r="P35" s="40"/>
      <x:c r="Q35" s="40"/>
    </x:row>
    <x:row r="36" ht="29" customHeight="1">
      <x:c r="A36" s="24" t="str">
        <x:v>Autre</x:v>
      </x:c>
      <x:c r="B36" s="76" t="n">
        <x:f>SUMIFS('Calculs auto'!$U$8:$U$257,'Réservations'!$E$8:$E$257,A36)</x:f>
        <x:v>0</x:v>
      </x:c>
      <x:c r="C36" s="76" t="n">
        <x:f>COUNTIFS('Réservations'!$E$8:$E$257,A36,'Réservations'!$N$8:$N$257,"OK",'Réservations'!$B$8:$B$257,"&gt;="&amp;DATE(Ouverture!$B$4,1,1),'Réservations'!$B$8:$B$257,"&lt;"&amp;DATE(Ouverture!$B$4+1,1,1))</x:f>
        <x:v>0</x:v>
      </x:c>
      <x:c r="D36" s="130" t="n">
        <x:f>SUMIFS('Calculs auto'!$V$8:$V$257,'Réservations'!$E$8:$E$257,A36)+SUMIFS('Calculs auto'!$W$8:$W$257,'Réservations'!$E$8:$E$257,A36)</x:f>
        <x:v>0</x:v>
      </x:c>
      <x:c r="E36" s="130" t="n">
        <x:f>SUMIFS('Calculs auto'!$AB$8:$AB$257,'Réservations'!$E$8:$E$257,A36)</x:f>
        <x:v>0</x:v>
      </x:c>
      <x:c r="F36" s="148" t="str">
        <x:f>IFERROR(D36/D$37,"")</x:f>
      </x:c>
      <x:c r="G36" s="148" t="str">
        <x:f>IFERROR(B36/B$37,"")</x:f>
      </x:c>
      <x:c r="I36" s="26" t="str">
        <x:v>Les mois futurs montrent uniquement les réservations déjà confirmées : ce n'est pas la performance finale.</x:v>
      </x:c>
      <x:c r="J36" s="26"/>
      <x:c r="K36" s="26"/>
      <x:c r="L36" s="26"/>
      <x:c r="M36" s="26"/>
      <x:c r="N36" s="26"/>
      <x:c r="O36" s="26"/>
      <x:c r="P36" s="26"/>
      <x:c r="Q36" s="26"/>
    </x:row>
    <x:row r="37" ht="28" customHeight="1">
      <x:c r="A37" s="118" t="str">
        <x:v>TOTAL</x:v>
      </x:c>
      <x:c r="B37" s="153" t="n">
        <x:f>SUM(B32:B36)</x:f>
        <x:v>0</x:v>
      </x:c>
      <x:c r="C37" s="153" t="n">
        <x:f>SUM(C32:C36)</x:f>
        <x:v>0</x:v>
      </x:c>
      <x:c r="D37" s="154" t="n">
        <x:f>SUM(D32:D36)</x:f>
        <x:v>0</x:v>
      </x:c>
      <x:c r="E37" s="154" t="n">
        <x:f>SUM(E32:E36)</x:f>
        <x:v>0</x:v>
      </x:c>
      <x:c r="F37" s="120" t="n">
        <x:f>IFERROR(SUM(F32:F36),0)</x:f>
        <x:v>0</x:v>
      </x:c>
      <x:c r="G37" s="120" t="n">
        <x:f>IFERROR(SUM(G32:G36),0)</x:f>
        <x:v>0</x:v>
      </x:c>
    </x:row>
    <x:row r="39" ht="29" customHeight="1">
      <x:c r="A39" s="160" t="str">
        <x:v>Avant toute interprétation, vérifiez que les 12 lignes de l'onglet « Ouverture » sont correctement renseignées.</x:v>
      </x:c>
      <x:c r="B39" s="160"/>
      <x:c r="C39" s="160"/>
      <x:c r="D39" s="160"/>
      <x:c r="E39" s="160"/>
      <x:c r="F39" s="160"/>
      <x:c r="G39" s="160"/>
      <x:c r="H39" s="160"/>
      <x:c r="I39" s="160"/>
      <x:c r="J39" s="160"/>
      <x:c r="K39" s="160"/>
      <x:c r="L39" s="160"/>
      <x:c r="M39" s="160"/>
      <x:c r="N39" s="160"/>
      <x:c r="O39" s="160"/>
      <x:c r="P39" s="160"/>
      <x:c r="Q39" s="160"/>
    </x:row>
  </x:sheetData>
  <x:mergeCells>
    <x:mergeCell ref="A1:Q2"/>
    <x:mergeCell ref="A3:Q3"/>
    <x:mergeCell ref="A4:D4"/>
    <x:mergeCell ref="A5:D7"/>
    <x:mergeCell ref="E4:H4"/>
    <x:mergeCell ref="E5:H7"/>
    <x:mergeCell ref="I4:L4"/>
    <x:mergeCell ref="I5:L7"/>
    <x:mergeCell ref="M4:Q4"/>
    <x:mergeCell ref="M5:Q7"/>
    <x:mergeCell ref="A10:G10"/>
    <x:mergeCell ref="I10:Q10"/>
    <x:mergeCell ref="A30:G30"/>
    <x:mergeCell ref="I30:Q30"/>
    <x:mergeCell ref="I32:Q32"/>
    <x:mergeCell ref="I33:Q33"/>
    <x:mergeCell ref="I34:Q34"/>
    <x:mergeCell ref="I35:Q35"/>
    <x:mergeCell ref="I36:Q36"/>
    <x:mergeCell ref="A39:Q39"/>
  </x:mergeCells>
  <x:conditionalFormatting sqref="D14:D25">
    <x:cfRule type="dataBar" priority="1">
      <x:dataBar>
        <x:cfvo type="min"/>
        <x:cfvo type="max"/>
        <x:color rgb="FF16768A"/>
      </x:dataBar>
      <x:extLst>
        <x:ext xmlns:x14="http://schemas.microsoft.com/office/spreadsheetml/2009/9/main" uri="{B025F937-C7B1-47D3-B67F-A62EFF666E3E}">
          <x14:id>{DDA2937D-5C4A-51BD-0792-17647A4D1E83}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ff6e930074dc4bf9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DA2937D-5C4A-51BD-0792-17647A4D1E83}">
            <x14:dataBar gradient="1">
              <x14:cfvo type="min"/>
              <x14:cfvo type="max"/>
              <x14:fillColor rgb="FF16768A"/>
            </x14:dataBar>
          </x14:cfRule>
          <xm:sqref>D14:D25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  <x:col min="27" max="27" width="13" hidden="0" customWidth="1"/>
    <x:col min="28" max="28" width="13" hidden="0" customWidth="1"/>
  </x:cols>
  <x:sheetData>
    <x:row r="1" ht="23" customHeight="1">
      <x:c r="A1" s="128" t="str">
        <x:v>CALCULS AUTOMATIQUES  |  NE PAS MODIFIER</x:v>
      </x:c>
      <x:c r="B1" s="128"/>
      <x:c r="C1" s="128"/>
      <x:c r="D1" s="128"/>
      <x:c r="E1" s="128"/>
      <x:c r="F1" s="128"/>
      <x:c r="G1" s="128"/>
      <x:c r="H1" s="128"/>
      <x:c r="I1" s="128"/>
      <x:c r="J1" s="128"/>
      <x:c r="K1" s="128"/>
      <x:c r="L1" s="128"/>
      <x:c r="M1" s="128"/>
      <x:c r="N1" s="128"/>
      <x:c r="O1" s="128"/>
      <x:c r="P1" s="128"/>
      <x:c r="Q1" s="128"/>
      <x:c r="R1" s="128"/>
      <x:c r="S1" s="128"/>
      <x:c r="T1" s="128"/>
      <x:c r="U1" s="128"/>
      <x:c r="V1" s="128"/>
      <x:c r="W1" s="128"/>
      <x:c r="X1" s="128"/>
      <x:c r="Y1" s="128"/>
      <x:c r="Z1" s="128"/>
      <x:c r="AA1" s="128"/>
      <x:c r="AB1" s="128"/>
    </x:row>
    <x:row r="2" ht="23" customHeight="1">
      <x:c r="A2" s="128"/>
      <x:c r="B2" s="128"/>
      <x:c r="C2" s="128"/>
      <x:c r="D2" s="128"/>
      <x:c r="E2" s="128"/>
      <x:c r="F2" s="128"/>
      <x:c r="G2" s="128"/>
      <x:c r="H2" s="128"/>
      <x:c r="I2" s="128"/>
      <x:c r="J2" s="128"/>
      <x:c r="K2" s="128"/>
      <x:c r="L2" s="128"/>
      <x:c r="M2" s="128"/>
      <x:c r="N2" s="128"/>
      <x:c r="O2" s="128"/>
      <x:c r="P2" s="128"/>
      <x:c r="Q2" s="128"/>
      <x:c r="R2" s="128"/>
      <x:c r="S2" s="128"/>
      <x:c r="T2" s="128"/>
      <x:c r="U2" s="128"/>
      <x:c r="V2" s="128"/>
      <x:c r="W2" s="128"/>
      <x:c r="X2" s="128"/>
      <x:c r="Y2" s="128"/>
      <x:c r="Z2" s="128"/>
      <x:c r="AA2" s="128"/>
      <x:c r="AB2" s="128"/>
    </x:row>
    <x:row r="3" ht="24" customHeight="1">
      <x:c r="A3" s="123" t="str">
        <x:v>Nuitées et recettes ventilées au prorata des nuits sur l'année choisie dans l'onglet Ouverture.</x:v>
      </x:c>
      <x:c r="B3" s="123"/>
      <x:c r="C3" s="123"/>
      <x:c r="D3" s="123"/>
      <x:c r="E3" s="123"/>
      <x:c r="F3" s="123"/>
      <x:c r="G3" s="123"/>
      <x:c r="H3" s="123"/>
      <x:c r="I3" s="123"/>
      <x:c r="J3" s="123"/>
      <x:c r="K3" s="123"/>
      <x:c r="L3" s="123"/>
      <x:c r="M3" s="123"/>
      <x:c r="N3" s="123"/>
      <x:c r="O3" s="123"/>
      <x:c r="P3" s="123"/>
      <x:c r="Q3" s="123"/>
      <x:c r="R3" s="123"/>
      <x:c r="S3" s="123"/>
      <x:c r="T3" s="123"/>
      <x:c r="U3" s="123"/>
      <x:c r="V3" s="123"/>
      <x:c r="W3" s="123"/>
      <x:c r="X3" s="123"/>
      <x:c r="Y3" s="123"/>
      <x:c r="Z3" s="123"/>
      <x:c r="AA3" s="123"/>
      <x:c r="AB3" s="123"/>
    </x:row>
    <x:row r="7" ht="37" customHeight="1">
      <x:c r="A7" s="70" t="str">
        <x:v>Réf</x:v>
      </x:c>
      <x:c r="B7" s="70" t="str">
        <x:v>Mois 1</x:v>
      </x:c>
      <x:c r="C7" s="70" t="str">
        <x:v>Mois 2</x:v>
      </x:c>
      <x:c r="D7" s="70" t="str">
        <x:v>Mois 3</x:v>
      </x:c>
      <x:c r="E7" s="70" t="str">
        <x:v>Mois 4</x:v>
      </x:c>
      <x:c r="F7" s="70" t="str">
        <x:v>Mois 5</x:v>
      </x:c>
      <x:c r="G7" s="70" t="str">
        <x:v>Mois 6</x:v>
      </x:c>
      <x:c r="H7" s="70" t="str">
        <x:v>Mois 7</x:v>
      </x:c>
      <x:c r="I7" s="70" t="str">
        <x:v>Mois 8</x:v>
      </x:c>
      <x:c r="J7" s="70" t="str">
        <x:v>Mois 9</x:v>
      </x:c>
      <x:c r="K7" s="70" t="str">
        <x:v>Mois 10</x:v>
      </x:c>
      <x:c r="L7" s="70" t="str">
        <x:v>Mois 11</x:v>
      </x:c>
      <x:c r="M7" s="70" t="str">
        <x:v>Mois 12</x:v>
      </x:c>
      <x:c r="N7" s="70" t="str">
        <x:v>Héb./nuit</x:v>
      </x:c>
      <x:c r="O7" s="70" t="str">
        <x:v>Extras/nuit</x:v>
      </x:c>
      <x:c r="P7" s="70" t="str">
        <x:v>Plateforme/nuit</x:v>
      </x:c>
      <x:c r="Q7" s="70" t="str">
        <x:v>Gestion/nuit</x:v>
      </x:c>
      <x:c r="R7" s="70" t="str">
        <x:v>Ménage/nuit</x:v>
      </x:c>
      <x:c r="S7" s="70" t="str">
        <x:v>Autres/nuit</x:v>
      </x:c>
      <x:c r="T7" s="70" t="str">
        <x:v>Net/nuit</x:v>
      </x:c>
      <x:c r="U7" s="70" t="str">
        <x:v>Nuits année</x:v>
      </x:c>
      <x:c r="V7" s="70" t="str">
        <x:v>Hébergement année</x:v>
      </x:c>
      <x:c r="W7" s="70" t="str">
        <x:v>Extras année</x:v>
      </x:c>
      <x:c r="X7" s="70" t="str">
        <x:v>Plateforme année</x:v>
      </x:c>
      <x:c r="Y7" s="70" t="str">
        <x:v>Gestion année</x:v>
      </x:c>
      <x:c r="Z7" s="70" t="str">
        <x:v>Ménage année</x:v>
      </x:c>
      <x:c r="AA7" s="70" t="str">
        <x:v>Autres année</x:v>
      </x:c>
      <x:c r="AB7" s="70" t="str">
        <x:v>Net année</x:v>
      </x:c>
    </x:row>
    <x:row r="8">
      <x:c r="A8" s="24" t="str">
        <x:f>IF('Réservations'!A8="","",'Réservations'!A8)</x:f>
      </x:c>
      <x:c r="B8" s="76" t="n">
        <x:f>IF('Réservations'!$N8&lt;&gt;"OK",0,MAX(0,MIN('Réservations'!$C8,DATE(Ouverture!$B$4,2,1))-MAX('Réservations'!$B8,DATE(Ouverture!$B$4,1,1))))</x:f>
        <x:v>0</x:v>
      </x:c>
      <x:c r="C8" s="76" t="n">
        <x:f>IF('Réservations'!$N8&lt;&gt;"OK",0,MAX(0,MIN('Réservations'!$C8,DATE(Ouverture!$B$4,3,1))-MAX('Réservations'!$B8,DATE(Ouverture!$B$4,2,1))))</x:f>
        <x:v>0</x:v>
      </x:c>
      <x:c r="D8" s="76" t="n">
        <x:f>IF('Réservations'!$N8&lt;&gt;"OK",0,MAX(0,MIN('Réservations'!$C8,DATE(Ouverture!$B$4,4,1))-MAX('Réservations'!$B8,DATE(Ouverture!$B$4,3,1))))</x:f>
        <x:v>0</x:v>
      </x:c>
      <x:c r="E8" s="76" t="n">
        <x:f>IF('Réservations'!$N8&lt;&gt;"OK",0,MAX(0,MIN('Réservations'!$C8,DATE(Ouverture!$B$4,5,1))-MAX('Réservations'!$B8,DATE(Ouverture!$B$4,4,1))))</x:f>
        <x:v>0</x:v>
      </x:c>
      <x:c r="F8" s="76" t="n">
        <x:f>IF('Réservations'!$N8&lt;&gt;"OK",0,MAX(0,MIN('Réservations'!$C8,DATE(Ouverture!$B$4,6,1))-MAX('Réservations'!$B8,DATE(Ouverture!$B$4,5,1))))</x:f>
        <x:v>0</x:v>
      </x:c>
      <x:c r="G8" s="76" t="n">
        <x:f>IF('Réservations'!$N8&lt;&gt;"OK",0,MAX(0,MIN('Réservations'!$C8,DATE(Ouverture!$B$4,7,1))-MAX('Réservations'!$B8,DATE(Ouverture!$B$4,6,1))))</x:f>
        <x:v>0</x:v>
      </x:c>
      <x:c r="H8" s="76" t="n">
        <x:f>IF('Réservations'!$N8&lt;&gt;"OK",0,MAX(0,MIN('Réservations'!$C8,DATE(Ouverture!$B$4,8,1))-MAX('Réservations'!$B8,DATE(Ouverture!$B$4,7,1))))</x:f>
        <x:v>0</x:v>
      </x:c>
      <x:c r="I8" s="76" t="n">
        <x:f>IF('Réservations'!$N8&lt;&gt;"OK",0,MAX(0,MIN('Réservations'!$C8,DATE(Ouverture!$B$4,9,1))-MAX('Réservations'!$B8,DATE(Ouverture!$B$4,8,1))))</x:f>
        <x:v>0</x:v>
      </x:c>
      <x:c r="J8" s="76" t="n">
        <x:f>IF('Réservations'!$N8&lt;&gt;"OK",0,MAX(0,MIN('Réservations'!$C8,DATE(Ouverture!$B$4,10,1))-MAX('Réservations'!$B8,DATE(Ouverture!$B$4,9,1))))</x:f>
        <x:v>0</x:v>
      </x:c>
      <x:c r="K8" s="76" t="n">
        <x:f>IF('Réservations'!$N8&lt;&gt;"OK",0,MAX(0,MIN('Réservations'!$C8,DATE(Ouverture!$B$4,11,1))-MAX('Réservations'!$B8,DATE(Ouverture!$B$4,10,1))))</x:f>
        <x:v>0</x:v>
      </x:c>
      <x:c r="L8" s="76" t="n">
        <x:f>IF('Réservations'!$N8&lt;&gt;"OK",0,MAX(0,MIN('Réservations'!$C8,DATE(Ouverture!$B$4,12,1))-MAX('Réservations'!$B8,DATE(Ouverture!$B$4,11,1))))</x:f>
        <x:v>0</x:v>
      </x:c>
      <x:c r="M8" s="76" t="n">
        <x:f>IF('Réservations'!$N8&lt;&gt;"OK",0,MAX(0,MIN('Réservations'!$C8,DATE(Ouverture!$B$4,13,1))-MAX('Réservations'!$B8,DATE(Ouverture!$B$4,12,1))))</x:f>
        <x:v>0</x:v>
      </x:c>
      <x:c r="N8" s="130" t="n">
        <x:f>IFERROR(IF('Réservations'!$N8="OK",'Réservations'!$G8/'Réservations'!$F8,0),0)</x:f>
        <x:v>0</x:v>
      </x:c>
      <x:c r="O8" s="130" t="n">
        <x:f>IFERROR(IF('Réservations'!$N8="OK",'Réservations'!$H8/'Réservations'!$F8,0),0)</x:f>
        <x:v>0</x:v>
      </x:c>
      <x:c r="P8" s="130" t="n">
        <x:f>IFERROR(IF('Réservations'!$N8="OK",'Réservations'!$I8/'Réservations'!$F8,0),0)</x:f>
        <x:v>0</x:v>
      </x:c>
      <x:c r="Q8" s="130" t="n">
        <x:f>IFERROR(IF('Réservations'!$N8="OK",'Réservations'!$J8/'Réservations'!$F8,0),0)</x:f>
        <x:v>0</x:v>
      </x:c>
      <x:c r="R8" s="130" t="n">
        <x:f>IFERROR(IF('Réservations'!$N8="OK",'Réservations'!$K8/'Réservations'!$F8,0),0)</x:f>
        <x:v>0</x:v>
      </x:c>
      <x:c r="S8" s="130" t="n">
        <x:f>IFERROR(IF('Réservations'!$N8="OK",'Réservations'!$L8/'Réservations'!$F8,0),0)</x:f>
        <x:v>0</x:v>
      </x:c>
      <x:c r="T8" s="130" t="n">
        <x:f>IFERROR(IF('Réservations'!$N8="OK",'Réservations'!$M8/'Réservations'!$F8,0),0)</x:f>
        <x:v>0</x:v>
      </x:c>
      <x:c r="U8" s="130" t="n">
        <x:f>SUM(B8:M8)</x:f>
        <x:v>0</x:v>
      </x:c>
      <x:c r="V8" s="130" t="n">
        <x:f>U8*N8</x:f>
        <x:v>0</x:v>
      </x:c>
      <x:c r="W8" s="130" t="n">
        <x:f>U8*O8</x:f>
        <x:v>0</x:v>
      </x:c>
      <x:c r="X8" s="130" t="n">
        <x:f>U8*P8</x:f>
        <x:v>0</x:v>
      </x:c>
      <x:c r="Y8" s="130" t="n">
        <x:f>U8*Q8</x:f>
        <x:v>0</x:v>
      </x:c>
      <x:c r="Z8" s="130" t="n">
        <x:f>U8*R8</x:f>
        <x:v>0</x:v>
      </x:c>
      <x:c r="AA8" s="130" t="n">
        <x:f>U8*S8</x:f>
        <x:v>0</x:v>
      </x:c>
      <x:c r="AB8" s="130" t="n">
        <x:f>U8*T8</x:f>
        <x:v>0</x:v>
      </x:c>
    </x:row>
    <x:row r="9">
      <x:c r="A9" s="24" t="str">
        <x:f>IF('Réservations'!A9="","",'Réservations'!A9)</x:f>
      </x:c>
      <x:c r="B9" s="76" t="n">
        <x:f>IF('Réservations'!$N9&lt;&gt;"OK",0,MAX(0,MIN('Réservations'!$C9,DATE(Ouverture!$B$4,2,1))-MAX('Réservations'!$B9,DATE(Ouverture!$B$4,1,1))))</x:f>
        <x:v>0</x:v>
      </x:c>
      <x:c r="C9" s="76" t="n">
        <x:f>IF('Réservations'!$N9&lt;&gt;"OK",0,MAX(0,MIN('Réservations'!$C9,DATE(Ouverture!$B$4,3,1))-MAX('Réservations'!$B9,DATE(Ouverture!$B$4,2,1))))</x:f>
        <x:v>0</x:v>
      </x:c>
      <x:c r="D9" s="76" t="n">
        <x:f>IF('Réservations'!$N9&lt;&gt;"OK",0,MAX(0,MIN('Réservations'!$C9,DATE(Ouverture!$B$4,4,1))-MAX('Réservations'!$B9,DATE(Ouverture!$B$4,3,1))))</x:f>
        <x:v>0</x:v>
      </x:c>
      <x:c r="E9" s="76" t="n">
        <x:f>IF('Réservations'!$N9&lt;&gt;"OK",0,MAX(0,MIN('Réservations'!$C9,DATE(Ouverture!$B$4,5,1))-MAX('Réservations'!$B9,DATE(Ouverture!$B$4,4,1))))</x:f>
        <x:v>0</x:v>
      </x:c>
      <x:c r="F9" s="76" t="n">
        <x:f>IF('Réservations'!$N9&lt;&gt;"OK",0,MAX(0,MIN('Réservations'!$C9,DATE(Ouverture!$B$4,6,1))-MAX('Réservations'!$B9,DATE(Ouverture!$B$4,5,1))))</x:f>
        <x:v>0</x:v>
      </x:c>
      <x:c r="G9" s="76" t="n">
        <x:f>IF('Réservations'!$N9&lt;&gt;"OK",0,MAX(0,MIN('Réservations'!$C9,DATE(Ouverture!$B$4,7,1))-MAX('Réservations'!$B9,DATE(Ouverture!$B$4,6,1))))</x:f>
        <x:v>0</x:v>
      </x:c>
      <x:c r="H9" s="76" t="n">
        <x:f>IF('Réservations'!$N9&lt;&gt;"OK",0,MAX(0,MIN('Réservations'!$C9,DATE(Ouverture!$B$4,8,1))-MAX('Réservations'!$B9,DATE(Ouverture!$B$4,7,1))))</x:f>
        <x:v>0</x:v>
      </x:c>
      <x:c r="I9" s="76" t="n">
        <x:f>IF('Réservations'!$N9&lt;&gt;"OK",0,MAX(0,MIN('Réservations'!$C9,DATE(Ouverture!$B$4,9,1))-MAX('Réservations'!$B9,DATE(Ouverture!$B$4,8,1))))</x:f>
        <x:v>0</x:v>
      </x:c>
      <x:c r="J9" s="76" t="n">
        <x:f>IF('Réservations'!$N9&lt;&gt;"OK",0,MAX(0,MIN('Réservations'!$C9,DATE(Ouverture!$B$4,10,1))-MAX('Réservations'!$B9,DATE(Ouverture!$B$4,9,1))))</x:f>
        <x:v>0</x:v>
      </x:c>
      <x:c r="K9" s="76" t="n">
        <x:f>IF('Réservations'!$N9&lt;&gt;"OK",0,MAX(0,MIN('Réservations'!$C9,DATE(Ouverture!$B$4,11,1))-MAX('Réservations'!$B9,DATE(Ouverture!$B$4,10,1))))</x:f>
        <x:v>0</x:v>
      </x:c>
      <x:c r="L9" s="76" t="n">
        <x:f>IF('Réservations'!$N9&lt;&gt;"OK",0,MAX(0,MIN('Réservations'!$C9,DATE(Ouverture!$B$4,12,1))-MAX('Réservations'!$B9,DATE(Ouverture!$B$4,11,1))))</x:f>
        <x:v>0</x:v>
      </x:c>
      <x:c r="M9" s="76" t="n">
        <x:f>IF('Réservations'!$N9&lt;&gt;"OK",0,MAX(0,MIN('Réservations'!$C9,DATE(Ouverture!$B$4,13,1))-MAX('Réservations'!$B9,DATE(Ouverture!$B$4,12,1))))</x:f>
        <x:v>0</x:v>
      </x:c>
      <x:c r="N9" s="130" t="n">
        <x:f>IFERROR(IF('Réservations'!$N9="OK",'Réservations'!$G9/'Réservations'!$F9,0),0)</x:f>
        <x:v>0</x:v>
      </x:c>
      <x:c r="O9" s="130" t="n">
        <x:f>IFERROR(IF('Réservations'!$N9="OK",'Réservations'!$H9/'Réservations'!$F9,0),0)</x:f>
        <x:v>0</x:v>
      </x:c>
      <x:c r="P9" s="130" t="n">
        <x:f>IFERROR(IF('Réservations'!$N9="OK",'Réservations'!$I9/'Réservations'!$F9,0),0)</x:f>
        <x:v>0</x:v>
      </x:c>
      <x:c r="Q9" s="130" t="n">
        <x:f>IFERROR(IF('Réservations'!$N9="OK",'Réservations'!$J9/'Réservations'!$F9,0),0)</x:f>
        <x:v>0</x:v>
      </x:c>
      <x:c r="R9" s="130" t="n">
        <x:f>IFERROR(IF('Réservations'!$N9="OK",'Réservations'!$K9/'Réservations'!$F9,0),0)</x:f>
        <x:v>0</x:v>
      </x:c>
      <x:c r="S9" s="130" t="n">
        <x:f>IFERROR(IF('Réservations'!$N9="OK",'Réservations'!$L9/'Réservations'!$F9,0),0)</x:f>
        <x:v>0</x:v>
      </x:c>
      <x:c r="T9" s="130" t="n">
        <x:f>IFERROR(IF('Réservations'!$N9="OK",'Réservations'!$M9/'Réservations'!$F9,0),0)</x:f>
        <x:v>0</x:v>
      </x:c>
      <x:c r="U9" s="130" t="n">
        <x:f>SUM(B9:M9)</x:f>
        <x:v>0</x:v>
      </x:c>
      <x:c r="V9" s="130" t="n">
        <x:f>U9*N9</x:f>
        <x:v>0</x:v>
      </x:c>
      <x:c r="W9" s="130" t="n">
        <x:f>U9*O9</x:f>
        <x:v>0</x:v>
      </x:c>
      <x:c r="X9" s="130" t="n">
        <x:f>U9*P9</x:f>
        <x:v>0</x:v>
      </x:c>
      <x:c r="Y9" s="130" t="n">
        <x:f>U9*Q9</x:f>
        <x:v>0</x:v>
      </x:c>
      <x:c r="Z9" s="130" t="n">
        <x:f>U9*R9</x:f>
        <x:v>0</x:v>
      </x:c>
      <x:c r="AA9" s="130" t="n">
        <x:f>U9*S9</x:f>
        <x:v>0</x:v>
      </x:c>
      <x:c r="AB9" s="130" t="n">
        <x:f>U9*T9</x:f>
        <x:v>0</x:v>
      </x:c>
    </x:row>
    <x:row r="10">
      <x:c r="A10" s="24" t="str">
        <x:f>IF('Réservations'!A10="","",'Réservations'!A10)</x:f>
      </x:c>
      <x:c r="B10" s="76" t="n">
        <x:f>IF('Réservations'!$N10&lt;&gt;"OK",0,MAX(0,MIN('Réservations'!$C10,DATE(Ouverture!$B$4,2,1))-MAX('Réservations'!$B10,DATE(Ouverture!$B$4,1,1))))</x:f>
        <x:v>0</x:v>
      </x:c>
      <x:c r="C10" s="76" t="n">
        <x:f>IF('Réservations'!$N10&lt;&gt;"OK",0,MAX(0,MIN('Réservations'!$C10,DATE(Ouverture!$B$4,3,1))-MAX('Réservations'!$B10,DATE(Ouverture!$B$4,2,1))))</x:f>
        <x:v>0</x:v>
      </x:c>
      <x:c r="D10" s="76" t="n">
        <x:f>IF('Réservations'!$N10&lt;&gt;"OK",0,MAX(0,MIN('Réservations'!$C10,DATE(Ouverture!$B$4,4,1))-MAX('Réservations'!$B10,DATE(Ouverture!$B$4,3,1))))</x:f>
        <x:v>0</x:v>
      </x:c>
      <x:c r="E10" s="76" t="n">
        <x:f>IF('Réservations'!$N10&lt;&gt;"OK",0,MAX(0,MIN('Réservations'!$C10,DATE(Ouverture!$B$4,5,1))-MAX('Réservations'!$B10,DATE(Ouverture!$B$4,4,1))))</x:f>
        <x:v>0</x:v>
      </x:c>
      <x:c r="F10" s="76" t="n">
        <x:f>IF('Réservations'!$N10&lt;&gt;"OK",0,MAX(0,MIN('Réservations'!$C10,DATE(Ouverture!$B$4,6,1))-MAX('Réservations'!$B10,DATE(Ouverture!$B$4,5,1))))</x:f>
        <x:v>0</x:v>
      </x:c>
      <x:c r="G10" s="76" t="n">
        <x:f>IF('Réservations'!$N10&lt;&gt;"OK",0,MAX(0,MIN('Réservations'!$C10,DATE(Ouverture!$B$4,7,1))-MAX('Réservations'!$B10,DATE(Ouverture!$B$4,6,1))))</x:f>
        <x:v>0</x:v>
      </x:c>
      <x:c r="H10" s="76" t="n">
        <x:f>IF('Réservations'!$N10&lt;&gt;"OK",0,MAX(0,MIN('Réservations'!$C10,DATE(Ouverture!$B$4,8,1))-MAX('Réservations'!$B10,DATE(Ouverture!$B$4,7,1))))</x:f>
        <x:v>0</x:v>
      </x:c>
      <x:c r="I10" s="76" t="n">
        <x:f>IF('Réservations'!$N10&lt;&gt;"OK",0,MAX(0,MIN('Réservations'!$C10,DATE(Ouverture!$B$4,9,1))-MAX('Réservations'!$B10,DATE(Ouverture!$B$4,8,1))))</x:f>
        <x:v>0</x:v>
      </x:c>
      <x:c r="J10" s="76" t="n">
        <x:f>IF('Réservations'!$N10&lt;&gt;"OK",0,MAX(0,MIN('Réservations'!$C10,DATE(Ouverture!$B$4,10,1))-MAX('Réservations'!$B10,DATE(Ouverture!$B$4,9,1))))</x:f>
        <x:v>0</x:v>
      </x:c>
      <x:c r="K10" s="76" t="n">
        <x:f>IF('Réservations'!$N10&lt;&gt;"OK",0,MAX(0,MIN('Réservations'!$C10,DATE(Ouverture!$B$4,11,1))-MAX('Réservations'!$B10,DATE(Ouverture!$B$4,10,1))))</x:f>
        <x:v>0</x:v>
      </x:c>
      <x:c r="L10" s="76" t="n">
        <x:f>IF('Réservations'!$N10&lt;&gt;"OK",0,MAX(0,MIN('Réservations'!$C10,DATE(Ouverture!$B$4,12,1))-MAX('Réservations'!$B10,DATE(Ouverture!$B$4,11,1))))</x:f>
        <x:v>0</x:v>
      </x:c>
      <x:c r="M10" s="76" t="n">
        <x:f>IF('Réservations'!$N10&lt;&gt;"OK",0,MAX(0,MIN('Réservations'!$C10,DATE(Ouverture!$B$4,13,1))-MAX('Réservations'!$B10,DATE(Ouverture!$B$4,12,1))))</x:f>
        <x:v>0</x:v>
      </x:c>
      <x:c r="N10" s="130" t="n">
        <x:f>IFERROR(IF('Réservations'!$N10="OK",'Réservations'!$G10/'Réservations'!$F10,0),0)</x:f>
        <x:v>0</x:v>
      </x:c>
      <x:c r="O10" s="130" t="n">
        <x:f>IFERROR(IF('Réservations'!$N10="OK",'Réservations'!$H10/'Réservations'!$F10,0),0)</x:f>
        <x:v>0</x:v>
      </x:c>
      <x:c r="P10" s="130" t="n">
        <x:f>IFERROR(IF('Réservations'!$N10="OK",'Réservations'!$I10/'Réservations'!$F10,0),0)</x:f>
        <x:v>0</x:v>
      </x:c>
      <x:c r="Q10" s="130" t="n">
        <x:f>IFERROR(IF('Réservations'!$N10="OK",'Réservations'!$J10/'Réservations'!$F10,0),0)</x:f>
        <x:v>0</x:v>
      </x:c>
      <x:c r="R10" s="130" t="n">
        <x:f>IFERROR(IF('Réservations'!$N10="OK",'Réservations'!$K10/'Réservations'!$F10,0),0)</x:f>
        <x:v>0</x:v>
      </x:c>
      <x:c r="S10" s="130" t="n">
        <x:f>IFERROR(IF('Réservations'!$N10="OK",'Réservations'!$L10/'Réservations'!$F10,0),0)</x:f>
        <x:v>0</x:v>
      </x:c>
      <x:c r="T10" s="130" t="n">
        <x:f>IFERROR(IF('Réservations'!$N10="OK",'Réservations'!$M10/'Réservations'!$F10,0),0)</x:f>
        <x:v>0</x:v>
      </x:c>
      <x:c r="U10" s="130" t="n">
        <x:f>SUM(B10:M10)</x:f>
        <x:v>0</x:v>
      </x:c>
      <x:c r="V10" s="130" t="n">
        <x:f>U10*N10</x:f>
        <x:v>0</x:v>
      </x:c>
      <x:c r="W10" s="130" t="n">
        <x:f>U10*O10</x:f>
        <x:v>0</x:v>
      </x:c>
      <x:c r="X10" s="130" t="n">
        <x:f>U10*P10</x:f>
        <x:v>0</x:v>
      </x:c>
      <x:c r="Y10" s="130" t="n">
        <x:f>U10*Q10</x:f>
        <x:v>0</x:v>
      </x:c>
      <x:c r="Z10" s="130" t="n">
        <x:f>U10*R10</x:f>
        <x:v>0</x:v>
      </x:c>
      <x:c r="AA10" s="130" t="n">
        <x:f>U10*S10</x:f>
        <x:v>0</x:v>
      </x:c>
      <x:c r="AB10" s="130" t="n">
        <x:f>U10*T10</x:f>
        <x:v>0</x:v>
      </x:c>
    </x:row>
    <x:row r="11">
      <x:c r="A11" s="24" t="str">
        <x:f>IF('Réservations'!A11="","",'Réservations'!A11)</x:f>
      </x:c>
      <x:c r="B11" s="76" t="n">
        <x:f>IF('Réservations'!$N11&lt;&gt;"OK",0,MAX(0,MIN('Réservations'!$C11,DATE(Ouverture!$B$4,2,1))-MAX('Réservations'!$B11,DATE(Ouverture!$B$4,1,1))))</x:f>
        <x:v>0</x:v>
      </x:c>
      <x:c r="C11" s="76" t="n">
        <x:f>IF('Réservations'!$N11&lt;&gt;"OK",0,MAX(0,MIN('Réservations'!$C11,DATE(Ouverture!$B$4,3,1))-MAX('Réservations'!$B11,DATE(Ouverture!$B$4,2,1))))</x:f>
        <x:v>0</x:v>
      </x:c>
      <x:c r="D11" s="76" t="n">
        <x:f>IF('Réservations'!$N11&lt;&gt;"OK",0,MAX(0,MIN('Réservations'!$C11,DATE(Ouverture!$B$4,4,1))-MAX('Réservations'!$B11,DATE(Ouverture!$B$4,3,1))))</x:f>
        <x:v>0</x:v>
      </x:c>
      <x:c r="E11" s="76" t="n">
        <x:f>IF('Réservations'!$N11&lt;&gt;"OK",0,MAX(0,MIN('Réservations'!$C11,DATE(Ouverture!$B$4,5,1))-MAX('Réservations'!$B11,DATE(Ouverture!$B$4,4,1))))</x:f>
        <x:v>0</x:v>
      </x:c>
      <x:c r="F11" s="76" t="n">
        <x:f>IF('Réservations'!$N11&lt;&gt;"OK",0,MAX(0,MIN('Réservations'!$C11,DATE(Ouverture!$B$4,6,1))-MAX('Réservations'!$B11,DATE(Ouverture!$B$4,5,1))))</x:f>
        <x:v>0</x:v>
      </x:c>
      <x:c r="G11" s="76" t="n">
        <x:f>IF('Réservations'!$N11&lt;&gt;"OK",0,MAX(0,MIN('Réservations'!$C11,DATE(Ouverture!$B$4,7,1))-MAX('Réservations'!$B11,DATE(Ouverture!$B$4,6,1))))</x:f>
        <x:v>0</x:v>
      </x:c>
      <x:c r="H11" s="76" t="n">
        <x:f>IF('Réservations'!$N11&lt;&gt;"OK",0,MAX(0,MIN('Réservations'!$C11,DATE(Ouverture!$B$4,8,1))-MAX('Réservations'!$B11,DATE(Ouverture!$B$4,7,1))))</x:f>
        <x:v>0</x:v>
      </x:c>
      <x:c r="I11" s="76" t="n">
        <x:f>IF('Réservations'!$N11&lt;&gt;"OK",0,MAX(0,MIN('Réservations'!$C11,DATE(Ouverture!$B$4,9,1))-MAX('Réservations'!$B11,DATE(Ouverture!$B$4,8,1))))</x:f>
        <x:v>0</x:v>
      </x:c>
      <x:c r="J11" s="76" t="n">
        <x:f>IF('Réservations'!$N11&lt;&gt;"OK",0,MAX(0,MIN('Réservations'!$C11,DATE(Ouverture!$B$4,10,1))-MAX('Réservations'!$B11,DATE(Ouverture!$B$4,9,1))))</x:f>
        <x:v>0</x:v>
      </x:c>
      <x:c r="K11" s="76" t="n">
        <x:f>IF('Réservations'!$N11&lt;&gt;"OK",0,MAX(0,MIN('Réservations'!$C11,DATE(Ouverture!$B$4,11,1))-MAX('Réservations'!$B11,DATE(Ouverture!$B$4,10,1))))</x:f>
        <x:v>0</x:v>
      </x:c>
      <x:c r="L11" s="76" t="n">
        <x:f>IF('Réservations'!$N11&lt;&gt;"OK",0,MAX(0,MIN('Réservations'!$C11,DATE(Ouverture!$B$4,12,1))-MAX('Réservations'!$B11,DATE(Ouverture!$B$4,11,1))))</x:f>
        <x:v>0</x:v>
      </x:c>
      <x:c r="M11" s="76" t="n">
        <x:f>IF('Réservations'!$N11&lt;&gt;"OK",0,MAX(0,MIN('Réservations'!$C11,DATE(Ouverture!$B$4,13,1))-MAX('Réservations'!$B11,DATE(Ouverture!$B$4,12,1))))</x:f>
        <x:v>0</x:v>
      </x:c>
      <x:c r="N11" s="130" t="n">
        <x:f>IFERROR(IF('Réservations'!$N11="OK",'Réservations'!$G11/'Réservations'!$F11,0),0)</x:f>
        <x:v>0</x:v>
      </x:c>
      <x:c r="O11" s="130" t="n">
        <x:f>IFERROR(IF('Réservations'!$N11="OK",'Réservations'!$H11/'Réservations'!$F11,0),0)</x:f>
        <x:v>0</x:v>
      </x:c>
      <x:c r="P11" s="130" t="n">
        <x:f>IFERROR(IF('Réservations'!$N11="OK",'Réservations'!$I11/'Réservations'!$F11,0),0)</x:f>
        <x:v>0</x:v>
      </x:c>
      <x:c r="Q11" s="130" t="n">
        <x:f>IFERROR(IF('Réservations'!$N11="OK",'Réservations'!$J11/'Réservations'!$F11,0),0)</x:f>
        <x:v>0</x:v>
      </x:c>
      <x:c r="R11" s="130" t="n">
        <x:f>IFERROR(IF('Réservations'!$N11="OK",'Réservations'!$K11/'Réservations'!$F11,0),0)</x:f>
        <x:v>0</x:v>
      </x:c>
      <x:c r="S11" s="130" t="n">
        <x:f>IFERROR(IF('Réservations'!$N11="OK",'Réservations'!$L11/'Réservations'!$F11,0),0)</x:f>
        <x:v>0</x:v>
      </x:c>
      <x:c r="T11" s="130" t="n">
        <x:f>IFERROR(IF('Réservations'!$N11="OK",'Réservations'!$M11/'Réservations'!$F11,0),0)</x:f>
        <x:v>0</x:v>
      </x:c>
      <x:c r="U11" s="130" t="n">
        <x:f>SUM(B11:M11)</x:f>
        <x:v>0</x:v>
      </x:c>
      <x:c r="V11" s="130" t="n">
        <x:f>U11*N11</x:f>
        <x:v>0</x:v>
      </x:c>
      <x:c r="W11" s="130" t="n">
        <x:f>U11*O11</x:f>
        <x:v>0</x:v>
      </x:c>
      <x:c r="X11" s="130" t="n">
        <x:f>U11*P11</x:f>
        <x:v>0</x:v>
      </x:c>
      <x:c r="Y11" s="130" t="n">
        <x:f>U11*Q11</x:f>
        <x:v>0</x:v>
      </x:c>
      <x:c r="Z11" s="130" t="n">
        <x:f>U11*R11</x:f>
        <x:v>0</x:v>
      </x:c>
      <x:c r="AA11" s="130" t="n">
        <x:f>U11*S11</x:f>
        <x:v>0</x:v>
      </x:c>
      <x:c r="AB11" s="130" t="n">
        <x:f>U11*T11</x:f>
        <x:v>0</x:v>
      </x:c>
    </x:row>
    <x:row r="12">
      <x:c r="A12" s="24" t="str">
        <x:f>IF('Réservations'!A12="","",'Réservations'!A12)</x:f>
      </x:c>
      <x:c r="B12" s="76" t="n">
        <x:f>IF('Réservations'!$N12&lt;&gt;"OK",0,MAX(0,MIN('Réservations'!$C12,DATE(Ouverture!$B$4,2,1))-MAX('Réservations'!$B12,DATE(Ouverture!$B$4,1,1))))</x:f>
        <x:v>0</x:v>
      </x:c>
      <x:c r="C12" s="76" t="n">
        <x:f>IF('Réservations'!$N12&lt;&gt;"OK",0,MAX(0,MIN('Réservations'!$C12,DATE(Ouverture!$B$4,3,1))-MAX('Réservations'!$B12,DATE(Ouverture!$B$4,2,1))))</x:f>
        <x:v>0</x:v>
      </x:c>
      <x:c r="D12" s="76" t="n">
        <x:f>IF('Réservations'!$N12&lt;&gt;"OK",0,MAX(0,MIN('Réservations'!$C12,DATE(Ouverture!$B$4,4,1))-MAX('Réservations'!$B12,DATE(Ouverture!$B$4,3,1))))</x:f>
        <x:v>0</x:v>
      </x:c>
      <x:c r="E12" s="76" t="n">
        <x:f>IF('Réservations'!$N12&lt;&gt;"OK",0,MAX(0,MIN('Réservations'!$C12,DATE(Ouverture!$B$4,5,1))-MAX('Réservations'!$B12,DATE(Ouverture!$B$4,4,1))))</x:f>
        <x:v>0</x:v>
      </x:c>
      <x:c r="F12" s="76" t="n">
        <x:f>IF('Réservations'!$N12&lt;&gt;"OK",0,MAX(0,MIN('Réservations'!$C12,DATE(Ouverture!$B$4,6,1))-MAX('Réservations'!$B12,DATE(Ouverture!$B$4,5,1))))</x:f>
        <x:v>0</x:v>
      </x:c>
      <x:c r="G12" s="76" t="n">
        <x:f>IF('Réservations'!$N12&lt;&gt;"OK",0,MAX(0,MIN('Réservations'!$C12,DATE(Ouverture!$B$4,7,1))-MAX('Réservations'!$B12,DATE(Ouverture!$B$4,6,1))))</x:f>
        <x:v>0</x:v>
      </x:c>
      <x:c r="H12" s="76" t="n">
        <x:f>IF('Réservations'!$N12&lt;&gt;"OK",0,MAX(0,MIN('Réservations'!$C12,DATE(Ouverture!$B$4,8,1))-MAX('Réservations'!$B12,DATE(Ouverture!$B$4,7,1))))</x:f>
        <x:v>0</x:v>
      </x:c>
      <x:c r="I12" s="76" t="n">
        <x:f>IF('Réservations'!$N12&lt;&gt;"OK",0,MAX(0,MIN('Réservations'!$C12,DATE(Ouverture!$B$4,9,1))-MAX('Réservations'!$B12,DATE(Ouverture!$B$4,8,1))))</x:f>
        <x:v>0</x:v>
      </x:c>
      <x:c r="J12" s="76" t="n">
        <x:f>IF('Réservations'!$N12&lt;&gt;"OK",0,MAX(0,MIN('Réservations'!$C12,DATE(Ouverture!$B$4,10,1))-MAX('Réservations'!$B12,DATE(Ouverture!$B$4,9,1))))</x:f>
        <x:v>0</x:v>
      </x:c>
      <x:c r="K12" s="76" t="n">
        <x:f>IF('Réservations'!$N12&lt;&gt;"OK",0,MAX(0,MIN('Réservations'!$C12,DATE(Ouverture!$B$4,11,1))-MAX('Réservations'!$B12,DATE(Ouverture!$B$4,10,1))))</x:f>
        <x:v>0</x:v>
      </x:c>
      <x:c r="L12" s="76" t="n">
        <x:f>IF('Réservations'!$N12&lt;&gt;"OK",0,MAX(0,MIN('Réservations'!$C12,DATE(Ouverture!$B$4,12,1))-MAX('Réservations'!$B12,DATE(Ouverture!$B$4,11,1))))</x:f>
        <x:v>0</x:v>
      </x:c>
      <x:c r="M12" s="76" t="n">
        <x:f>IF('Réservations'!$N12&lt;&gt;"OK",0,MAX(0,MIN('Réservations'!$C12,DATE(Ouverture!$B$4,13,1))-MAX('Réservations'!$B12,DATE(Ouverture!$B$4,12,1))))</x:f>
        <x:v>0</x:v>
      </x:c>
      <x:c r="N12" s="130" t="n">
        <x:f>IFERROR(IF('Réservations'!$N12="OK",'Réservations'!$G12/'Réservations'!$F12,0),0)</x:f>
        <x:v>0</x:v>
      </x:c>
      <x:c r="O12" s="130" t="n">
        <x:f>IFERROR(IF('Réservations'!$N12="OK",'Réservations'!$H12/'Réservations'!$F12,0),0)</x:f>
        <x:v>0</x:v>
      </x:c>
      <x:c r="P12" s="130" t="n">
        <x:f>IFERROR(IF('Réservations'!$N12="OK",'Réservations'!$I12/'Réservations'!$F12,0),0)</x:f>
        <x:v>0</x:v>
      </x:c>
      <x:c r="Q12" s="130" t="n">
        <x:f>IFERROR(IF('Réservations'!$N12="OK",'Réservations'!$J12/'Réservations'!$F12,0),0)</x:f>
        <x:v>0</x:v>
      </x:c>
      <x:c r="R12" s="130" t="n">
        <x:f>IFERROR(IF('Réservations'!$N12="OK",'Réservations'!$K12/'Réservations'!$F12,0),0)</x:f>
        <x:v>0</x:v>
      </x:c>
      <x:c r="S12" s="130" t="n">
        <x:f>IFERROR(IF('Réservations'!$N12="OK",'Réservations'!$L12/'Réservations'!$F12,0),0)</x:f>
        <x:v>0</x:v>
      </x:c>
      <x:c r="T12" s="130" t="n">
        <x:f>IFERROR(IF('Réservations'!$N12="OK",'Réservations'!$M12/'Réservations'!$F12,0),0)</x:f>
        <x:v>0</x:v>
      </x:c>
      <x:c r="U12" s="130" t="n">
        <x:f>SUM(B12:M12)</x:f>
        <x:v>0</x:v>
      </x:c>
      <x:c r="V12" s="130" t="n">
        <x:f>U12*N12</x:f>
        <x:v>0</x:v>
      </x:c>
      <x:c r="W12" s="130" t="n">
        <x:f>U12*O12</x:f>
        <x:v>0</x:v>
      </x:c>
      <x:c r="X12" s="130" t="n">
        <x:f>U12*P12</x:f>
        <x:v>0</x:v>
      </x:c>
      <x:c r="Y12" s="130" t="n">
        <x:f>U12*Q12</x:f>
        <x:v>0</x:v>
      </x:c>
      <x:c r="Z12" s="130" t="n">
        <x:f>U12*R12</x:f>
        <x:v>0</x:v>
      </x:c>
      <x:c r="AA12" s="130" t="n">
        <x:f>U12*S12</x:f>
        <x:v>0</x:v>
      </x:c>
      <x:c r="AB12" s="130" t="n">
        <x:f>U12*T12</x:f>
        <x:v>0</x:v>
      </x:c>
    </x:row>
    <x:row r="13">
      <x:c r="A13" s="24" t="str">
        <x:f>IF('Réservations'!A13="","",'Réservations'!A13)</x:f>
      </x:c>
      <x:c r="B13" s="76" t="n">
        <x:f>IF('Réservations'!$N13&lt;&gt;"OK",0,MAX(0,MIN('Réservations'!$C13,DATE(Ouverture!$B$4,2,1))-MAX('Réservations'!$B13,DATE(Ouverture!$B$4,1,1))))</x:f>
        <x:v>0</x:v>
      </x:c>
      <x:c r="C13" s="76" t="n">
        <x:f>IF('Réservations'!$N13&lt;&gt;"OK",0,MAX(0,MIN('Réservations'!$C13,DATE(Ouverture!$B$4,3,1))-MAX('Réservations'!$B13,DATE(Ouverture!$B$4,2,1))))</x:f>
        <x:v>0</x:v>
      </x:c>
      <x:c r="D13" s="76" t="n">
        <x:f>IF('Réservations'!$N13&lt;&gt;"OK",0,MAX(0,MIN('Réservations'!$C13,DATE(Ouverture!$B$4,4,1))-MAX('Réservations'!$B13,DATE(Ouverture!$B$4,3,1))))</x:f>
        <x:v>0</x:v>
      </x:c>
      <x:c r="E13" s="76" t="n">
        <x:f>IF('Réservations'!$N13&lt;&gt;"OK",0,MAX(0,MIN('Réservations'!$C13,DATE(Ouverture!$B$4,5,1))-MAX('Réservations'!$B13,DATE(Ouverture!$B$4,4,1))))</x:f>
        <x:v>0</x:v>
      </x:c>
      <x:c r="F13" s="76" t="n">
        <x:f>IF('Réservations'!$N13&lt;&gt;"OK",0,MAX(0,MIN('Réservations'!$C13,DATE(Ouverture!$B$4,6,1))-MAX('Réservations'!$B13,DATE(Ouverture!$B$4,5,1))))</x:f>
        <x:v>0</x:v>
      </x:c>
      <x:c r="G13" s="76" t="n">
        <x:f>IF('Réservations'!$N13&lt;&gt;"OK",0,MAX(0,MIN('Réservations'!$C13,DATE(Ouverture!$B$4,7,1))-MAX('Réservations'!$B13,DATE(Ouverture!$B$4,6,1))))</x:f>
        <x:v>0</x:v>
      </x:c>
      <x:c r="H13" s="76" t="n">
        <x:f>IF('Réservations'!$N13&lt;&gt;"OK",0,MAX(0,MIN('Réservations'!$C13,DATE(Ouverture!$B$4,8,1))-MAX('Réservations'!$B13,DATE(Ouverture!$B$4,7,1))))</x:f>
        <x:v>0</x:v>
      </x:c>
      <x:c r="I13" s="76" t="n">
        <x:f>IF('Réservations'!$N13&lt;&gt;"OK",0,MAX(0,MIN('Réservations'!$C13,DATE(Ouverture!$B$4,9,1))-MAX('Réservations'!$B13,DATE(Ouverture!$B$4,8,1))))</x:f>
        <x:v>0</x:v>
      </x:c>
      <x:c r="J13" s="76" t="n">
        <x:f>IF('Réservations'!$N13&lt;&gt;"OK",0,MAX(0,MIN('Réservations'!$C13,DATE(Ouverture!$B$4,10,1))-MAX('Réservations'!$B13,DATE(Ouverture!$B$4,9,1))))</x:f>
        <x:v>0</x:v>
      </x:c>
      <x:c r="K13" s="76" t="n">
        <x:f>IF('Réservations'!$N13&lt;&gt;"OK",0,MAX(0,MIN('Réservations'!$C13,DATE(Ouverture!$B$4,11,1))-MAX('Réservations'!$B13,DATE(Ouverture!$B$4,10,1))))</x:f>
        <x:v>0</x:v>
      </x:c>
      <x:c r="L13" s="76" t="n">
        <x:f>IF('Réservations'!$N13&lt;&gt;"OK",0,MAX(0,MIN('Réservations'!$C13,DATE(Ouverture!$B$4,12,1))-MAX('Réservations'!$B13,DATE(Ouverture!$B$4,11,1))))</x:f>
        <x:v>0</x:v>
      </x:c>
      <x:c r="M13" s="76" t="n">
        <x:f>IF('Réservations'!$N13&lt;&gt;"OK",0,MAX(0,MIN('Réservations'!$C13,DATE(Ouverture!$B$4,13,1))-MAX('Réservations'!$B13,DATE(Ouverture!$B$4,12,1))))</x:f>
        <x:v>0</x:v>
      </x:c>
      <x:c r="N13" s="130" t="n">
        <x:f>IFERROR(IF('Réservations'!$N13="OK",'Réservations'!$G13/'Réservations'!$F13,0),0)</x:f>
        <x:v>0</x:v>
      </x:c>
      <x:c r="O13" s="130" t="n">
        <x:f>IFERROR(IF('Réservations'!$N13="OK",'Réservations'!$H13/'Réservations'!$F13,0),0)</x:f>
        <x:v>0</x:v>
      </x:c>
      <x:c r="P13" s="130" t="n">
        <x:f>IFERROR(IF('Réservations'!$N13="OK",'Réservations'!$I13/'Réservations'!$F13,0),0)</x:f>
        <x:v>0</x:v>
      </x:c>
      <x:c r="Q13" s="130" t="n">
        <x:f>IFERROR(IF('Réservations'!$N13="OK",'Réservations'!$J13/'Réservations'!$F13,0),0)</x:f>
        <x:v>0</x:v>
      </x:c>
      <x:c r="R13" s="130" t="n">
        <x:f>IFERROR(IF('Réservations'!$N13="OK",'Réservations'!$K13/'Réservations'!$F13,0),0)</x:f>
        <x:v>0</x:v>
      </x:c>
      <x:c r="S13" s="130" t="n">
        <x:f>IFERROR(IF('Réservations'!$N13="OK",'Réservations'!$L13/'Réservations'!$F13,0),0)</x:f>
        <x:v>0</x:v>
      </x:c>
      <x:c r="T13" s="130" t="n">
        <x:f>IFERROR(IF('Réservations'!$N13="OK",'Réservations'!$M13/'Réservations'!$F13,0),0)</x:f>
        <x:v>0</x:v>
      </x:c>
      <x:c r="U13" s="130" t="n">
        <x:f>SUM(B13:M13)</x:f>
        <x:v>0</x:v>
      </x:c>
      <x:c r="V13" s="130" t="n">
        <x:f>U13*N13</x:f>
        <x:v>0</x:v>
      </x:c>
      <x:c r="W13" s="130" t="n">
        <x:f>U13*O13</x:f>
        <x:v>0</x:v>
      </x:c>
      <x:c r="X13" s="130" t="n">
        <x:f>U13*P13</x:f>
        <x:v>0</x:v>
      </x:c>
      <x:c r="Y13" s="130" t="n">
        <x:f>U13*Q13</x:f>
        <x:v>0</x:v>
      </x:c>
      <x:c r="Z13" s="130" t="n">
        <x:f>U13*R13</x:f>
        <x:v>0</x:v>
      </x:c>
      <x:c r="AA13" s="130" t="n">
        <x:f>U13*S13</x:f>
        <x:v>0</x:v>
      </x:c>
      <x:c r="AB13" s="130" t="n">
        <x:f>U13*T13</x:f>
        <x:v>0</x:v>
      </x:c>
    </x:row>
    <x:row r="14">
      <x:c r="A14" s="24" t="str">
        <x:f>IF('Réservations'!A14="","",'Réservations'!A14)</x:f>
      </x:c>
      <x:c r="B14" s="76" t="n">
        <x:f>IF('Réservations'!$N14&lt;&gt;"OK",0,MAX(0,MIN('Réservations'!$C14,DATE(Ouverture!$B$4,2,1))-MAX('Réservations'!$B14,DATE(Ouverture!$B$4,1,1))))</x:f>
        <x:v>0</x:v>
      </x:c>
      <x:c r="C14" s="76" t="n">
        <x:f>IF('Réservations'!$N14&lt;&gt;"OK",0,MAX(0,MIN('Réservations'!$C14,DATE(Ouverture!$B$4,3,1))-MAX('Réservations'!$B14,DATE(Ouverture!$B$4,2,1))))</x:f>
        <x:v>0</x:v>
      </x:c>
      <x:c r="D14" s="76" t="n">
        <x:f>IF('Réservations'!$N14&lt;&gt;"OK",0,MAX(0,MIN('Réservations'!$C14,DATE(Ouverture!$B$4,4,1))-MAX('Réservations'!$B14,DATE(Ouverture!$B$4,3,1))))</x:f>
        <x:v>0</x:v>
      </x:c>
      <x:c r="E14" s="76" t="n">
        <x:f>IF('Réservations'!$N14&lt;&gt;"OK",0,MAX(0,MIN('Réservations'!$C14,DATE(Ouverture!$B$4,5,1))-MAX('Réservations'!$B14,DATE(Ouverture!$B$4,4,1))))</x:f>
        <x:v>0</x:v>
      </x:c>
      <x:c r="F14" s="76" t="n">
        <x:f>IF('Réservations'!$N14&lt;&gt;"OK",0,MAX(0,MIN('Réservations'!$C14,DATE(Ouverture!$B$4,6,1))-MAX('Réservations'!$B14,DATE(Ouverture!$B$4,5,1))))</x:f>
        <x:v>0</x:v>
      </x:c>
      <x:c r="G14" s="76" t="n">
        <x:f>IF('Réservations'!$N14&lt;&gt;"OK",0,MAX(0,MIN('Réservations'!$C14,DATE(Ouverture!$B$4,7,1))-MAX('Réservations'!$B14,DATE(Ouverture!$B$4,6,1))))</x:f>
        <x:v>0</x:v>
      </x:c>
      <x:c r="H14" s="76" t="n">
        <x:f>IF('Réservations'!$N14&lt;&gt;"OK",0,MAX(0,MIN('Réservations'!$C14,DATE(Ouverture!$B$4,8,1))-MAX('Réservations'!$B14,DATE(Ouverture!$B$4,7,1))))</x:f>
        <x:v>0</x:v>
      </x:c>
      <x:c r="I14" s="76" t="n">
        <x:f>IF('Réservations'!$N14&lt;&gt;"OK",0,MAX(0,MIN('Réservations'!$C14,DATE(Ouverture!$B$4,9,1))-MAX('Réservations'!$B14,DATE(Ouverture!$B$4,8,1))))</x:f>
        <x:v>0</x:v>
      </x:c>
      <x:c r="J14" s="76" t="n">
        <x:f>IF('Réservations'!$N14&lt;&gt;"OK",0,MAX(0,MIN('Réservations'!$C14,DATE(Ouverture!$B$4,10,1))-MAX('Réservations'!$B14,DATE(Ouverture!$B$4,9,1))))</x:f>
        <x:v>0</x:v>
      </x:c>
      <x:c r="K14" s="76" t="n">
        <x:f>IF('Réservations'!$N14&lt;&gt;"OK",0,MAX(0,MIN('Réservations'!$C14,DATE(Ouverture!$B$4,11,1))-MAX('Réservations'!$B14,DATE(Ouverture!$B$4,10,1))))</x:f>
        <x:v>0</x:v>
      </x:c>
      <x:c r="L14" s="76" t="n">
        <x:f>IF('Réservations'!$N14&lt;&gt;"OK",0,MAX(0,MIN('Réservations'!$C14,DATE(Ouverture!$B$4,12,1))-MAX('Réservations'!$B14,DATE(Ouverture!$B$4,11,1))))</x:f>
        <x:v>0</x:v>
      </x:c>
      <x:c r="M14" s="76" t="n">
        <x:f>IF('Réservations'!$N14&lt;&gt;"OK",0,MAX(0,MIN('Réservations'!$C14,DATE(Ouverture!$B$4,13,1))-MAX('Réservations'!$B14,DATE(Ouverture!$B$4,12,1))))</x:f>
        <x:v>0</x:v>
      </x:c>
      <x:c r="N14" s="130" t="n">
        <x:f>IFERROR(IF('Réservations'!$N14="OK",'Réservations'!$G14/'Réservations'!$F14,0),0)</x:f>
        <x:v>0</x:v>
      </x:c>
      <x:c r="O14" s="130" t="n">
        <x:f>IFERROR(IF('Réservations'!$N14="OK",'Réservations'!$H14/'Réservations'!$F14,0),0)</x:f>
        <x:v>0</x:v>
      </x:c>
      <x:c r="P14" s="130" t="n">
        <x:f>IFERROR(IF('Réservations'!$N14="OK",'Réservations'!$I14/'Réservations'!$F14,0),0)</x:f>
        <x:v>0</x:v>
      </x:c>
      <x:c r="Q14" s="130" t="n">
        <x:f>IFERROR(IF('Réservations'!$N14="OK",'Réservations'!$J14/'Réservations'!$F14,0),0)</x:f>
        <x:v>0</x:v>
      </x:c>
      <x:c r="R14" s="130" t="n">
        <x:f>IFERROR(IF('Réservations'!$N14="OK",'Réservations'!$K14/'Réservations'!$F14,0),0)</x:f>
        <x:v>0</x:v>
      </x:c>
      <x:c r="S14" s="130" t="n">
        <x:f>IFERROR(IF('Réservations'!$N14="OK",'Réservations'!$L14/'Réservations'!$F14,0),0)</x:f>
        <x:v>0</x:v>
      </x:c>
      <x:c r="T14" s="130" t="n">
        <x:f>IFERROR(IF('Réservations'!$N14="OK",'Réservations'!$M14/'Réservations'!$F14,0),0)</x:f>
        <x:v>0</x:v>
      </x:c>
      <x:c r="U14" s="130" t="n">
        <x:f>SUM(B14:M14)</x:f>
        <x:v>0</x:v>
      </x:c>
      <x:c r="V14" s="130" t="n">
        <x:f>U14*N14</x:f>
        <x:v>0</x:v>
      </x:c>
      <x:c r="W14" s="130" t="n">
        <x:f>U14*O14</x:f>
        <x:v>0</x:v>
      </x:c>
      <x:c r="X14" s="130" t="n">
        <x:f>U14*P14</x:f>
        <x:v>0</x:v>
      </x:c>
      <x:c r="Y14" s="130" t="n">
        <x:f>U14*Q14</x:f>
        <x:v>0</x:v>
      </x:c>
      <x:c r="Z14" s="130" t="n">
        <x:f>U14*R14</x:f>
        <x:v>0</x:v>
      </x:c>
      <x:c r="AA14" s="130" t="n">
        <x:f>U14*S14</x:f>
        <x:v>0</x:v>
      </x:c>
      <x:c r="AB14" s="130" t="n">
        <x:f>U14*T14</x:f>
        <x:v>0</x:v>
      </x:c>
    </x:row>
    <x:row r="15">
      <x:c r="A15" s="24" t="str">
        <x:f>IF('Réservations'!A15="","",'Réservations'!A15)</x:f>
      </x:c>
      <x:c r="B15" s="76" t="n">
        <x:f>IF('Réservations'!$N15&lt;&gt;"OK",0,MAX(0,MIN('Réservations'!$C15,DATE(Ouverture!$B$4,2,1))-MAX('Réservations'!$B15,DATE(Ouverture!$B$4,1,1))))</x:f>
        <x:v>0</x:v>
      </x:c>
      <x:c r="C15" s="76" t="n">
        <x:f>IF('Réservations'!$N15&lt;&gt;"OK",0,MAX(0,MIN('Réservations'!$C15,DATE(Ouverture!$B$4,3,1))-MAX('Réservations'!$B15,DATE(Ouverture!$B$4,2,1))))</x:f>
        <x:v>0</x:v>
      </x:c>
      <x:c r="D15" s="76" t="n">
        <x:f>IF('Réservations'!$N15&lt;&gt;"OK",0,MAX(0,MIN('Réservations'!$C15,DATE(Ouverture!$B$4,4,1))-MAX('Réservations'!$B15,DATE(Ouverture!$B$4,3,1))))</x:f>
        <x:v>0</x:v>
      </x:c>
      <x:c r="E15" s="76" t="n">
        <x:f>IF('Réservations'!$N15&lt;&gt;"OK",0,MAX(0,MIN('Réservations'!$C15,DATE(Ouverture!$B$4,5,1))-MAX('Réservations'!$B15,DATE(Ouverture!$B$4,4,1))))</x:f>
        <x:v>0</x:v>
      </x:c>
      <x:c r="F15" s="76" t="n">
        <x:f>IF('Réservations'!$N15&lt;&gt;"OK",0,MAX(0,MIN('Réservations'!$C15,DATE(Ouverture!$B$4,6,1))-MAX('Réservations'!$B15,DATE(Ouverture!$B$4,5,1))))</x:f>
        <x:v>0</x:v>
      </x:c>
      <x:c r="G15" s="76" t="n">
        <x:f>IF('Réservations'!$N15&lt;&gt;"OK",0,MAX(0,MIN('Réservations'!$C15,DATE(Ouverture!$B$4,7,1))-MAX('Réservations'!$B15,DATE(Ouverture!$B$4,6,1))))</x:f>
        <x:v>0</x:v>
      </x:c>
      <x:c r="H15" s="76" t="n">
        <x:f>IF('Réservations'!$N15&lt;&gt;"OK",0,MAX(0,MIN('Réservations'!$C15,DATE(Ouverture!$B$4,8,1))-MAX('Réservations'!$B15,DATE(Ouverture!$B$4,7,1))))</x:f>
        <x:v>0</x:v>
      </x:c>
      <x:c r="I15" s="76" t="n">
        <x:f>IF('Réservations'!$N15&lt;&gt;"OK",0,MAX(0,MIN('Réservations'!$C15,DATE(Ouverture!$B$4,9,1))-MAX('Réservations'!$B15,DATE(Ouverture!$B$4,8,1))))</x:f>
        <x:v>0</x:v>
      </x:c>
      <x:c r="J15" s="76" t="n">
        <x:f>IF('Réservations'!$N15&lt;&gt;"OK",0,MAX(0,MIN('Réservations'!$C15,DATE(Ouverture!$B$4,10,1))-MAX('Réservations'!$B15,DATE(Ouverture!$B$4,9,1))))</x:f>
        <x:v>0</x:v>
      </x:c>
      <x:c r="K15" s="76" t="n">
        <x:f>IF('Réservations'!$N15&lt;&gt;"OK",0,MAX(0,MIN('Réservations'!$C15,DATE(Ouverture!$B$4,11,1))-MAX('Réservations'!$B15,DATE(Ouverture!$B$4,10,1))))</x:f>
        <x:v>0</x:v>
      </x:c>
      <x:c r="L15" s="76" t="n">
        <x:f>IF('Réservations'!$N15&lt;&gt;"OK",0,MAX(0,MIN('Réservations'!$C15,DATE(Ouverture!$B$4,12,1))-MAX('Réservations'!$B15,DATE(Ouverture!$B$4,11,1))))</x:f>
        <x:v>0</x:v>
      </x:c>
      <x:c r="M15" s="76" t="n">
        <x:f>IF('Réservations'!$N15&lt;&gt;"OK",0,MAX(0,MIN('Réservations'!$C15,DATE(Ouverture!$B$4,13,1))-MAX('Réservations'!$B15,DATE(Ouverture!$B$4,12,1))))</x:f>
        <x:v>0</x:v>
      </x:c>
      <x:c r="N15" s="130" t="n">
        <x:f>IFERROR(IF('Réservations'!$N15="OK",'Réservations'!$G15/'Réservations'!$F15,0),0)</x:f>
        <x:v>0</x:v>
      </x:c>
      <x:c r="O15" s="130" t="n">
        <x:f>IFERROR(IF('Réservations'!$N15="OK",'Réservations'!$H15/'Réservations'!$F15,0),0)</x:f>
        <x:v>0</x:v>
      </x:c>
      <x:c r="P15" s="130" t="n">
        <x:f>IFERROR(IF('Réservations'!$N15="OK",'Réservations'!$I15/'Réservations'!$F15,0),0)</x:f>
        <x:v>0</x:v>
      </x:c>
      <x:c r="Q15" s="130" t="n">
        <x:f>IFERROR(IF('Réservations'!$N15="OK",'Réservations'!$J15/'Réservations'!$F15,0),0)</x:f>
        <x:v>0</x:v>
      </x:c>
      <x:c r="R15" s="130" t="n">
        <x:f>IFERROR(IF('Réservations'!$N15="OK",'Réservations'!$K15/'Réservations'!$F15,0),0)</x:f>
        <x:v>0</x:v>
      </x:c>
      <x:c r="S15" s="130" t="n">
        <x:f>IFERROR(IF('Réservations'!$N15="OK",'Réservations'!$L15/'Réservations'!$F15,0),0)</x:f>
        <x:v>0</x:v>
      </x:c>
      <x:c r="T15" s="130" t="n">
        <x:f>IFERROR(IF('Réservations'!$N15="OK",'Réservations'!$M15/'Réservations'!$F15,0),0)</x:f>
        <x:v>0</x:v>
      </x:c>
      <x:c r="U15" s="130" t="n">
        <x:f>SUM(B15:M15)</x:f>
        <x:v>0</x:v>
      </x:c>
      <x:c r="V15" s="130" t="n">
        <x:f>U15*N15</x:f>
        <x:v>0</x:v>
      </x:c>
      <x:c r="W15" s="130" t="n">
        <x:f>U15*O15</x:f>
        <x:v>0</x:v>
      </x:c>
      <x:c r="X15" s="130" t="n">
        <x:f>U15*P15</x:f>
        <x:v>0</x:v>
      </x:c>
      <x:c r="Y15" s="130" t="n">
        <x:f>U15*Q15</x:f>
        <x:v>0</x:v>
      </x:c>
      <x:c r="Z15" s="130" t="n">
        <x:f>U15*R15</x:f>
        <x:v>0</x:v>
      </x:c>
      <x:c r="AA15" s="130" t="n">
        <x:f>U15*S15</x:f>
        <x:v>0</x:v>
      </x:c>
      <x:c r="AB15" s="130" t="n">
        <x:f>U15*T15</x:f>
        <x:v>0</x:v>
      </x:c>
    </x:row>
    <x:row r="16">
      <x:c r="A16" s="24" t="str">
        <x:f>IF('Réservations'!A16="","",'Réservations'!A16)</x:f>
      </x:c>
      <x:c r="B16" s="76" t="n">
        <x:f>IF('Réservations'!$N16&lt;&gt;"OK",0,MAX(0,MIN('Réservations'!$C16,DATE(Ouverture!$B$4,2,1))-MAX('Réservations'!$B16,DATE(Ouverture!$B$4,1,1))))</x:f>
        <x:v>0</x:v>
      </x:c>
      <x:c r="C16" s="76" t="n">
        <x:f>IF('Réservations'!$N16&lt;&gt;"OK",0,MAX(0,MIN('Réservations'!$C16,DATE(Ouverture!$B$4,3,1))-MAX('Réservations'!$B16,DATE(Ouverture!$B$4,2,1))))</x:f>
        <x:v>0</x:v>
      </x:c>
      <x:c r="D16" s="76" t="n">
        <x:f>IF('Réservations'!$N16&lt;&gt;"OK",0,MAX(0,MIN('Réservations'!$C16,DATE(Ouverture!$B$4,4,1))-MAX('Réservations'!$B16,DATE(Ouverture!$B$4,3,1))))</x:f>
        <x:v>0</x:v>
      </x:c>
      <x:c r="E16" s="76" t="n">
        <x:f>IF('Réservations'!$N16&lt;&gt;"OK",0,MAX(0,MIN('Réservations'!$C16,DATE(Ouverture!$B$4,5,1))-MAX('Réservations'!$B16,DATE(Ouverture!$B$4,4,1))))</x:f>
        <x:v>0</x:v>
      </x:c>
      <x:c r="F16" s="76" t="n">
        <x:f>IF('Réservations'!$N16&lt;&gt;"OK",0,MAX(0,MIN('Réservations'!$C16,DATE(Ouverture!$B$4,6,1))-MAX('Réservations'!$B16,DATE(Ouverture!$B$4,5,1))))</x:f>
        <x:v>0</x:v>
      </x:c>
      <x:c r="G16" s="76" t="n">
        <x:f>IF('Réservations'!$N16&lt;&gt;"OK",0,MAX(0,MIN('Réservations'!$C16,DATE(Ouverture!$B$4,7,1))-MAX('Réservations'!$B16,DATE(Ouverture!$B$4,6,1))))</x:f>
        <x:v>0</x:v>
      </x:c>
      <x:c r="H16" s="76" t="n">
        <x:f>IF('Réservations'!$N16&lt;&gt;"OK",0,MAX(0,MIN('Réservations'!$C16,DATE(Ouverture!$B$4,8,1))-MAX('Réservations'!$B16,DATE(Ouverture!$B$4,7,1))))</x:f>
        <x:v>0</x:v>
      </x:c>
      <x:c r="I16" s="76" t="n">
        <x:f>IF('Réservations'!$N16&lt;&gt;"OK",0,MAX(0,MIN('Réservations'!$C16,DATE(Ouverture!$B$4,9,1))-MAX('Réservations'!$B16,DATE(Ouverture!$B$4,8,1))))</x:f>
        <x:v>0</x:v>
      </x:c>
      <x:c r="J16" s="76" t="n">
        <x:f>IF('Réservations'!$N16&lt;&gt;"OK",0,MAX(0,MIN('Réservations'!$C16,DATE(Ouverture!$B$4,10,1))-MAX('Réservations'!$B16,DATE(Ouverture!$B$4,9,1))))</x:f>
        <x:v>0</x:v>
      </x:c>
      <x:c r="K16" s="76" t="n">
        <x:f>IF('Réservations'!$N16&lt;&gt;"OK",0,MAX(0,MIN('Réservations'!$C16,DATE(Ouverture!$B$4,11,1))-MAX('Réservations'!$B16,DATE(Ouverture!$B$4,10,1))))</x:f>
        <x:v>0</x:v>
      </x:c>
      <x:c r="L16" s="76" t="n">
        <x:f>IF('Réservations'!$N16&lt;&gt;"OK",0,MAX(0,MIN('Réservations'!$C16,DATE(Ouverture!$B$4,12,1))-MAX('Réservations'!$B16,DATE(Ouverture!$B$4,11,1))))</x:f>
        <x:v>0</x:v>
      </x:c>
      <x:c r="M16" s="76" t="n">
        <x:f>IF('Réservations'!$N16&lt;&gt;"OK",0,MAX(0,MIN('Réservations'!$C16,DATE(Ouverture!$B$4,13,1))-MAX('Réservations'!$B16,DATE(Ouverture!$B$4,12,1))))</x:f>
        <x:v>0</x:v>
      </x:c>
      <x:c r="N16" s="130" t="n">
        <x:f>IFERROR(IF('Réservations'!$N16="OK",'Réservations'!$G16/'Réservations'!$F16,0),0)</x:f>
        <x:v>0</x:v>
      </x:c>
      <x:c r="O16" s="130" t="n">
        <x:f>IFERROR(IF('Réservations'!$N16="OK",'Réservations'!$H16/'Réservations'!$F16,0),0)</x:f>
        <x:v>0</x:v>
      </x:c>
      <x:c r="P16" s="130" t="n">
        <x:f>IFERROR(IF('Réservations'!$N16="OK",'Réservations'!$I16/'Réservations'!$F16,0),0)</x:f>
        <x:v>0</x:v>
      </x:c>
      <x:c r="Q16" s="130" t="n">
        <x:f>IFERROR(IF('Réservations'!$N16="OK",'Réservations'!$J16/'Réservations'!$F16,0),0)</x:f>
        <x:v>0</x:v>
      </x:c>
      <x:c r="R16" s="130" t="n">
        <x:f>IFERROR(IF('Réservations'!$N16="OK",'Réservations'!$K16/'Réservations'!$F16,0),0)</x:f>
        <x:v>0</x:v>
      </x:c>
      <x:c r="S16" s="130" t="n">
        <x:f>IFERROR(IF('Réservations'!$N16="OK",'Réservations'!$L16/'Réservations'!$F16,0),0)</x:f>
        <x:v>0</x:v>
      </x:c>
      <x:c r="T16" s="130" t="n">
        <x:f>IFERROR(IF('Réservations'!$N16="OK",'Réservations'!$M16/'Réservations'!$F16,0),0)</x:f>
        <x:v>0</x:v>
      </x:c>
      <x:c r="U16" s="130" t="n">
        <x:f>SUM(B16:M16)</x:f>
        <x:v>0</x:v>
      </x:c>
      <x:c r="V16" s="130" t="n">
        <x:f>U16*N16</x:f>
        <x:v>0</x:v>
      </x:c>
      <x:c r="W16" s="130" t="n">
        <x:f>U16*O16</x:f>
        <x:v>0</x:v>
      </x:c>
      <x:c r="X16" s="130" t="n">
        <x:f>U16*P16</x:f>
        <x:v>0</x:v>
      </x:c>
      <x:c r="Y16" s="130" t="n">
        <x:f>U16*Q16</x:f>
        <x:v>0</x:v>
      </x:c>
      <x:c r="Z16" s="130" t="n">
        <x:f>U16*R16</x:f>
        <x:v>0</x:v>
      </x:c>
      <x:c r="AA16" s="130" t="n">
        <x:f>U16*S16</x:f>
        <x:v>0</x:v>
      </x:c>
      <x:c r="AB16" s="130" t="n">
        <x:f>U16*T16</x:f>
        <x:v>0</x:v>
      </x:c>
    </x:row>
    <x:row r="17">
      <x:c r="A17" s="24" t="str">
        <x:f>IF('Réservations'!A17="","",'Réservations'!A17)</x:f>
      </x:c>
      <x:c r="B17" s="76" t="n">
        <x:f>IF('Réservations'!$N17&lt;&gt;"OK",0,MAX(0,MIN('Réservations'!$C17,DATE(Ouverture!$B$4,2,1))-MAX('Réservations'!$B17,DATE(Ouverture!$B$4,1,1))))</x:f>
        <x:v>0</x:v>
      </x:c>
      <x:c r="C17" s="76" t="n">
        <x:f>IF('Réservations'!$N17&lt;&gt;"OK",0,MAX(0,MIN('Réservations'!$C17,DATE(Ouverture!$B$4,3,1))-MAX('Réservations'!$B17,DATE(Ouverture!$B$4,2,1))))</x:f>
        <x:v>0</x:v>
      </x:c>
      <x:c r="D17" s="76" t="n">
        <x:f>IF('Réservations'!$N17&lt;&gt;"OK",0,MAX(0,MIN('Réservations'!$C17,DATE(Ouverture!$B$4,4,1))-MAX('Réservations'!$B17,DATE(Ouverture!$B$4,3,1))))</x:f>
        <x:v>0</x:v>
      </x:c>
      <x:c r="E17" s="76" t="n">
        <x:f>IF('Réservations'!$N17&lt;&gt;"OK",0,MAX(0,MIN('Réservations'!$C17,DATE(Ouverture!$B$4,5,1))-MAX('Réservations'!$B17,DATE(Ouverture!$B$4,4,1))))</x:f>
        <x:v>0</x:v>
      </x:c>
      <x:c r="F17" s="76" t="n">
        <x:f>IF('Réservations'!$N17&lt;&gt;"OK",0,MAX(0,MIN('Réservations'!$C17,DATE(Ouverture!$B$4,6,1))-MAX('Réservations'!$B17,DATE(Ouverture!$B$4,5,1))))</x:f>
        <x:v>0</x:v>
      </x:c>
      <x:c r="G17" s="76" t="n">
        <x:f>IF('Réservations'!$N17&lt;&gt;"OK",0,MAX(0,MIN('Réservations'!$C17,DATE(Ouverture!$B$4,7,1))-MAX('Réservations'!$B17,DATE(Ouverture!$B$4,6,1))))</x:f>
        <x:v>0</x:v>
      </x:c>
      <x:c r="H17" s="76" t="n">
        <x:f>IF('Réservations'!$N17&lt;&gt;"OK",0,MAX(0,MIN('Réservations'!$C17,DATE(Ouverture!$B$4,8,1))-MAX('Réservations'!$B17,DATE(Ouverture!$B$4,7,1))))</x:f>
        <x:v>0</x:v>
      </x:c>
      <x:c r="I17" s="76" t="n">
        <x:f>IF('Réservations'!$N17&lt;&gt;"OK",0,MAX(0,MIN('Réservations'!$C17,DATE(Ouverture!$B$4,9,1))-MAX('Réservations'!$B17,DATE(Ouverture!$B$4,8,1))))</x:f>
        <x:v>0</x:v>
      </x:c>
      <x:c r="J17" s="76" t="n">
        <x:f>IF('Réservations'!$N17&lt;&gt;"OK",0,MAX(0,MIN('Réservations'!$C17,DATE(Ouverture!$B$4,10,1))-MAX('Réservations'!$B17,DATE(Ouverture!$B$4,9,1))))</x:f>
        <x:v>0</x:v>
      </x:c>
      <x:c r="K17" s="76" t="n">
        <x:f>IF('Réservations'!$N17&lt;&gt;"OK",0,MAX(0,MIN('Réservations'!$C17,DATE(Ouverture!$B$4,11,1))-MAX('Réservations'!$B17,DATE(Ouverture!$B$4,10,1))))</x:f>
        <x:v>0</x:v>
      </x:c>
      <x:c r="L17" s="76" t="n">
        <x:f>IF('Réservations'!$N17&lt;&gt;"OK",0,MAX(0,MIN('Réservations'!$C17,DATE(Ouverture!$B$4,12,1))-MAX('Réservations'!$B17,DATE(Ouverture!$B$4,11,1))))</x:f>
        <x:v>0</x:v>
      </x:c>
      <x:c r="M17" s="76" t="n">
        <x:f>IF('Réservations'!$N17&lt;&gt;"OK",0,MAX(0,MIN('Réservations'!$C17,DATE(Ouverture!$B$4,13,1))-MAX('Réservations'!$B17,DATE(Ouverture!$B$4,12,1))))</x:f>
        <x:v>0</x:v>
      </x:c>
      <x:c r="N17" s="130" t="n">
        <x:f>IFERROR(IF('Réservations'!$N17="OK",'Réservations'!$G17/'Réservations'!$F17,0),0)</x:f>
        <x:v>0</x:v>
      </x:c>
      <x:c r="O17" s="130" t="n">
        <x:f>IFERROR(IF('Réservations'!$N17="OK",'Réservations'!$H17/'Réservations'!$F17,0),0)</x:f>
        <x:v>0</x:v>
      </x:c>
      <x:c r="P17" s="130" t="n">
        <x:f>IFERROR(IF('Réservations'!$N17="OK",'Réservations'!$I17/'Réservations'!$F17,0),0)</x:f>
        <x:v>0</x:v>
      </x:c>
      <x:c r="Q17" s="130" t="n">
        <x:f>IFERROR(IF('Réservations'!$N17="OK",'Réservations'!$J17/'Réservations'!$F17,0),0)</x:f>
        <x:v>0</x:v>
      </x:c>
      <x:c r="R17" s="130" t="n">
        <x:f>IFERROR(IF('Réservations'!$N17="OK",'Réservations'!$K17/'Réservations'!$F17,0),0)</x:f>
        <x:v>0</x:v>
      </x:c>
      <x:c r="S17" s="130" t="n">
        <x:f>IFERROR(IF('Réservations'!$N17="OK",'Réservations'!$L17/'Réservations'!$F17,0),0)</x:f>
        <x:v>0</x:v>
      </x:c>
      <x:c r="T17" s="130" t="n">
        <x:f>IFERROR(IF('Réservations'!$N17="OK",'Réservations'!$M17/'Réservations'!$F17,0),0)</x:f>
        <x:v>0</x:v>
      </x:c>
      <x:c r="U17" s="130" t="n">
        <x:f>SUM(B17:M17)</x:f>
        <x:v>0</x:v>
      </x:c>
      <x:c r="V17" s="130" t="n">
        <x:f>U17*N17</x:f>
        <x:v>0</x:v>
      </x:c>
      <x:c r="W17" s="130" t="n">
        <x:f>U17*O17</x:f>
        <x:v>0</x:v>
      </x:c>
      <x:c r="X17" s="130" t="n">
        <x:f>U17*P17</x:f>
        <x:v>0</x:v>
      </x:c>
      <x:c r="Y17" s="130" t="n">
        <x:f>U17*Q17</x:f>
        <x:v>0</x:v>
      </x:c>
      <x:c r="Z17" s="130" t="n">
        <x:f>U17*R17</x:f>
        <x:v>0</x:v>
      </x:c>
      <x:c r="AA17" s="130" t="n">
        <x:f>U17*S17</x:f>
        <x:v>0</x:v>
      </x:c>
      <x:c r="AB17" s="130" t="n">
        <x:f>U17*T17</x:f>
        <x:v>0</x:v>
      </x:c>
    </x:row>
    <x:row r="18">
      <x:c r="A18" s="24" t="str">
        <x:f>IF('Réservations'!A18="","",'Réservations'!A18)</x:f>
      </x:c>
      <x:c r="B18" s="76" t="n">
        <x:f>IF('Réservations'!$N18&lt;&gt;"OK",0,MAX(0,MIN('Réservations'!$C18,DATE(Ouverture!$B$4,2,1))-MAX('Réservations'!$B18,DATE(Ouverture!$B$4,1,1))))</x:f>
        <x:v>0</x:v>
      </x:c>
      <x:c r="C18" s="76" t="n">
        <x:f>IF('Réservations'!$N18&lt;&gt;"OK",0,MAX(0,MIN('Réservations'!$C18,DATE(Ouverture!$B$4,3,1))-MAX('Réservations'!$B18,DATE(Ouverture!$B$4,2,1))))</x:f>
        <x:v>0</x:v>
      </x:c>
      <x:c r="D18" s="76" t="n">
        <x:f>IF('Réservations'!$N18&lt;&gt;"OK",0,MAX(0,MIN('Réservations'!$C18,DATE(Ouverture!$B$4,4,1))-MAX('Réservations'!$B18,DATE(Ouverture!$B$4,3,1))))</x:f>
        <x:v>0</x:v>
      </x:c>
      <x:c r="E18" s="76" t="n">
        <x:f>IF('Réservations'!$N18&lt;&gt;"OK",0,MAX(0,MIN('Réservations'!$C18,DATE(Ouverture!$B$4,5,1))-MAX('Réservations'!$B18,DATE(Ouverture!$B$4,4,1))))</x:f>
        <x:v>0</x:v>
      </x:c>
      <x:c r="F18" s="76" t="n">
        <x:f>IF('Réservations'!$N18&lt;&gt;"OK",0,MAX(0,MIN('Réservations'!$C18,DATE(Ouverture!$B$4,6,1))-MAX('Réservations'!$B18,DATE(Ouverture!$B$4,5,1))))</x:f>
        <x:v>0</x:v>
      </x:c>
      <x:c r="G18" s="76" t="n">
        <x:f>IF('Réservations'!$N18&lt;&gt;"OK",0,MAX(0,MIN('Réservations'!$C18,DATE(Ouverture!$B$4,7,1))-MAX('Réservations'!$B18,DATE(Ouverture!$B$4,6,1))))</x:f>
        <x:v>0</x:v>
      </x:c>
      <x:c r="H18" s="76" t="n">
        <x:f>IF('Réservations'!$N18&lt;&gt;"OK",0,MAX(0,MIN('Réservations'!$C18,DATE(Ouverture!$B$4,8,1))-MAX('Réservations'!$B18,DATE(Ouverture!$B$4,7,1))))</x:f>
        <x:v>0</x:v>
      </x:c>
      <x:c r="I18" s="76" t="n">
        <x:f>IF('Réservations'!$N18&lt;&gt;"OK",0,MAX(0,MIN('Réservations'!$C18,DATE(Ouverture!$B$4,9,1))-MAX('Réservations'!$B18,DATE(Ouverture!$B$4,8,1))))</x:f>
        <x:v>0</x:v>
      </x:c>
      <x:c r="J18" s="76" t="n">
        <x:f>IF('Réservations'!$N18&lt;&gt;"OK",0,MAX(0,MIN('Réservations'!$C18,DATE(Ouverture!$B$4,10,1))-MAX('Réservations'!$B18,DATE(Ouverture!$B$4,9,1))))</x:f>
        <x:v>0</x:v>
      </x:c>
      <x:c r="K18" s="76" t="n">
        <x:f>IF('Réservations'!$N18&lt;&gt;"OK",0,MAX(0,MIN('Réservations'!$C18,DATE(Ouverture!$B$4,11,1))-MAX('Réservations'!$B18,DATE(Ouverture!$B$4,10,1))))</x:f>
        <x:v>0</x:v>
      </x:c>
      <x:c r="L18" s="76" t="n">
        <x:f>IF('Réservations'!$N18&lt;&gt;"OK",0,MAX(0,MIN('Réservations'!$C18,DATE(Ouverture!$B$4,12,1))-MAX('Réservations'!$B18,DATE(Ouverture!$B$4,11,1))))</x:f>
        <x:v>0</x:v>
      </x:c>
      <x:c r="M18" s="76" t="n">
        <x:f>IF('Réservations'!$N18&lt;&gt;"OK",0,MAX(0,MIN('Réservations'!$C18,DATE(Ouverture!$B$4,13,1))-MAX('Réservations'!$B18,DATE(Ouverture!$B$4,12,1))))</x:f>
        <x:v>0</x:v>
      </x:c>
      <x:c r="N18" s="130" t="n">
        <x:f>IFERROR(IF('Réservations'!$N18="OK",'Réservations'!$G18/'Réservations'!$F18,0),0)</x:f>
        <x:v>0</x:v>
      </x:c>
      <x:c r="O18" s="130" t="n">
        <x:f>IFERROR(IF('Réservations'!$N18="OK",'Réservations'!$H18/'Réservations'!$F18,0),0)</x:f>
        <x:v>0</x:v>
      </x:c>
      <x:c r="P18" s="130" t="n">
        <x:f>IFERROR(IF('Réservations'!$N18="OK",'Réservations'!$I18/'Réservations'!$F18,0),0)</x:f>
        <x:v>0</x:v>
      </x:c>
      <x:c r="Q18" s="130" t="n">
        <x:f>IFERROR(IF('Réservations'!$N18="OK",'Réservations'!$J18/'Réservations'!$F18,0),0)</x:f>
        <x:v>0</x:v>
      </x:c>
      <x:c r="R18" s="130" t="n">
        <x:f>IFERROR(IF('Réservations'!$N18="OK",'Réservations'!$K18/'Réservations'!$F18,0),0)</x:f>
        <x:v>0</x:v>
      </x:c>
      <x:c r="S18" s="130" t="n">
        <x:f>IFERROR(IF('Réservations'!$N18="OK",'Réservations'!$L18/'Réservations'!$F18,0),0)</x:f>
        <x:v>0</x:v>
      </x:c>
      <x:c r="T18" s="130" t="n">
        <x:f>IFERROR(IF('Réservations'!$N18="OK",'Réservations'!$M18/'Réservations'!$F18,0),0)</x:f>
        <x:v>0</x:v>
      </x:c>
      <x:c r="U18" s="130" t="n">
        <x:f>SUM(B18:M18)</x:f>
        <x:v>0</x:v>
      </x:c>
      <x:c r="V18" s="130" t="n">
        <x:f>U18*N18</x:f>
        <x:v>0</x:v>
      </x:c>
      <x:c r="W18" s="130" t="n">
        <x:f>U18*O18</x:f>
        <x:v>0</x:v>
      </x:c>
      <x:c r="X18" s="130" t="n">
        <x:f>U18*P18</x:f>
        <x:v>0</x:v>
      </x:c>
      <x:c r="Y18" s="130" t="n">
        <x:f>U18*Q18</x:f>
        <x:v>0</x:v>
      </x:c>
      <x:c r="Z18" s="130" t="n">
        <x:f>U18*R18</x:f>
        <x:v>0</x:v>
      </x:c>
      <x:c r="AA18" s="130" t="n">
        <x:f>U18*S18</x:f>
        <x:v>0</x:v>
      </x:c>
      <x:c r="AB18" s="130" t="n">
        <x:f>U18*T18</x:f>
        <x:v>0</x:v>
      </x:c>
    </x:row>
    <x:row r="19">
      <x:c r="A19" s="24" t="str">
        <x:f>IF('Réservations'!A19="","",'Réservations'!A19)</x:f>
      </x:c>
      <x:c r="B19" s="76" t="n">
        <x:f>IF('Réservations'!$N19&lt;&gt;"OK",0,MAX(0,MIN('Réservations'!$C19,DATE(Ouverture!$B$4,2,1))-MAX('Réservations'!$B19,DATE(Ouverture!$B$4,1,1))))</x:f>
        <x:v>0</x:v>
      </x:c>
      <x:c r="C19" s="76" t="n">
        <x:f>IF('Réservations'!$N19&lt;&gt;"OK",0,MAX(0,MIN('Réservations'!$C19,DATE(Ouverture!$B$4,3,1))-MAX('Réservations'!$B19,DATE(Ouverture!$B$4,2,1))))</x:f>
        <x:v>0</x:v>
      </x:c>
      <x:c r="D19" s="76" t="n">
        <x:f>IF('Réservations'!$N19&lt;&gt;"OK",0,MAX(0,MIN('Réservations'!$C19,DATE(Ouverture!$B$4,4,1))-MAX('Réservations'!$B19,DATE(Ouverture!$B$4,3,1))))</x:f>
        <x:v>0</x:v>
      </x:c>
      <x:c r="E19" s="76" t="n">
        <x:f>IF('Réservations'!$N19&lt;&gt;"OK",0,MAX(0,MIN('Réservations'!$C19,DATE(Ouverture!$B$4,5,1))-MAX('Réservations'!$B19,DATE(Ouverture!$B$4,4,1))))</x:f>
        <x:v>0</x:v>
      </x:c>
      <x:c r="F19" s="76" t="n">
        <x:f>IF('Réservations'!$N19&lt;&gt;"OK",0,MAX(0,MIN('Réservations'!$C19,DATE(Ouverture!$B$4,6,1))-MAX('Réservations'!$B19,DATE(Ouverture!$B$4,5,1))))</x:f>
        <x:v>0</x:v>
      </x:c>
      <x:c r="G19" s="76" t="n">
        <x:f>IF('Réservations'!$N19&lt;&gt;"OK",0,MAX(0,MIN('Réservations'!$C19,DATE(Ouverture!$B$4,7,1))-MAX('Réservations'!$B19,DATE(Ouverture!$B$4,6,1))))</x:f>
        <x:v>0</x:v>
      </x:c>
      <x:c r="H19" s="76" t="n">
        <x:f>IF('Réservations'!$N19&lt;&gt;"OK",0,MAX(0,MIN('Réservations'!$C19,DATE(Ouverture!$B$4,8,1))-MAX('Réservations'!$B19,DATE(Ouverture!$B$4,7,1))))</x:f>
        <x:v>0</x:v>
      </x:c>
      <x:c r="I19" s="76" t="n">
        <x:f>IF('Réservations'!$N19&lt;&gt;"OK",0,MAX(0,MIN('Réservations'!$C19,DATE(Ouverture!$B$4,9,1))-MAX('Réservations'!$B19,DATE(Ouverture!$B$4,8,1))))</x:f>
        <x:v>0</x:v>
      </x:c>
      <x:c r="J19" s="76" t="n">
        <x:f>IF('Réservations'!$N19&lt;&gt;"OK",0,MAX(0,MIN('Réservations'!$C19,DATE(Ouverture!$B$4,10,1))-MAX('Réservations'!$B19,DATE(Ouverture!$B$4,9,1))))</x:f>
        <x:v>0</x:v>
      </x:c>
      <x:c r="K19" s="76" t="n">
        <x:f>IF('Réservations'!$N19&lt;&gt;"OK",0,MAX(0,MIN('Réservations'!$C19,DATE(Ouverture!$B$4,11,1))-MAX('Réservations'!$B19,DATE(Ouverture!$B$4,10,1))))</x:f>
        <x:v>0</x:v>
      </x:c>
      <x:c r="L19" s="76" t="n">
        <x:f>IF('Réservations'!$N19&lt;&gt;"OK",0,MAX(0,MIN('Réservations'!$C19,DATE(Ouverture!$B$4,12,1))-MAX('Réservations'!$B19,DATE(Ouverture!$B$4,11,1))))</x:f>
        <x:v>0</x:v>
      </x:c>
      <x:c r="M19" s="76" t="n">
        <x:f>IF('Réservations'!$N19&lt;&gt;"OK",0,MAX(0,MIN('Réservations'!$C19,DATE(Ouverture!$B$4,13,1))-MAX('Réservations'!$B19,DATE(Ouverture!$B$4,12,1))))</x:f>
        <x:v>0</x:v>
      </x:c>
      <x:c r="N19" s="130" t="n">
        <x:f>IFERROR(IF('Réservations'!$N19="OK",'Réservations'!$G19/'Réservations'!$F19,0),0)</x:f>
        <x:v>0</x:v>
      </x:c>
      <x:c r="O19" s="130" t="n">
        <x:f>IFERROR(IF('Réservations'!$N19="OK",'Réservations'!$H19/'Réservations'!$F19,0),0)</x:f>
        <x:v>0</x:v>
      </x:c>
      <x:c r="P19" s="130" t="n">
        <x:f>IFERROR(IF('Réservations'!$N19="OK",'Réservations'!$I19/'Réservations'!$F19,0),0)</x:f>
        <x:v>0</x:v>
      </x:c>
      <x:c r="Q19" s="130" t="n">
        <x:f>IFERROR(IF('Réservations'!$N19="OK",'Réservations'!$J19/'Réservations'!$F19,0),0)</x:f>
        <x:v>0</x:v>
      </x:c>
      <x:c r="R19" s="130" t="n">
        <x:f>IFERROR(IF('Réservations'!$N19="OK",'Réservations'!$K19/'Réservations'!$F19,0),0)</x:f>
        <x:v>0</x:v>
      </x:c>
      <x:c r="S19" s="130" t="n">
        <x:f>IFERROR(IF('Réservations'!$N19="OK",'Réservations'!$L19/'Réservations'!$F19,0),0)</x:f>
        <x:v>0</x:v>
      </x:c>
      <x:c r="T19" s="130" t="n">
        <x:f>IFERROR(IF('Réservations'!$N19="OK",'Réservations'!$M19/'Réservations'!$F19,0),0)</x:f>
        <x:v>0</x:v>
      </x:c>
      <x:c r="U19" s="130" t="n">
        <x:f>SUM(B19:M19)</x:f>
        <x:v>0</x:v>
      </x:c>
      <x:c r="V19" s="130" t="n">
        <x:f>U19*N19</x:f>
        <x:v>0</x:v>
      </x:c>
      <x:c r="W19" s="130" t="n">
        <x:f>U19*O19</x:f>
        <x:v>0</x:v>
      </x:c>
      <x:c r="X19" s="130" t="n">
        <x:f>U19*P19</x:f>
        <x:v>0</x:v>
      </x:c>
      <x:c r="Y19" s="130" t="n">
        <x:f>U19*Q19</x:f>
        <x:v>0</x:v>
      </x:c>
      <x:c r="Z19" s="130" t="n">
        <x:f>U19*R19</x:f>
        <x:v>0</x:v>
      </x:c>
      <x:c r="AA19" s="130" t="n">
        <x:f>U19*S19</x:f>
        <x:v>0</x:v>
      </x:c>
      <x:c r="AB19" s="130" t="n">
        <x:f>U19*T19</x:f>
        <x:v>0</x:v>
      </x:c>
    </x:row>
    <x:row r="20">
      <x:c r="A20" s="24" t="str">
        <x:f>IF('Réservations'!A20="","",'Réservations'!A20)</x:f>
      </x:c>
      <x:c r="B20" s="76" t="n">
        <x:f>IF('Réservations'!$N20&lt;&gt;"OK",0,MAX(0,MIN('Réservations'!$C20,DATE(Ouverture!$B$4,2,1))-MAX('Réservations'!$B20,DATE(Ouverture!$B$4,1,1))))</x:f>
        <x:v>0</x:v>
      </x:c>
      <x:c r="C20" s="76" t="n">
        <x:f>IF('Réservations'!$N20&lt;&gt;"OK",0,MAX(0,MIN('Réservations'!$C20,DATE(Ouverture!$B$4,3,1))-MAX('Réservations'!$B20,DATE(Ouverture!$B$4,2,1))))</x:f>
        <x:v>0</x:v>
      </x:c>
      <x:c r="D20" s="76" t="n">
        <x:f>IF('Réservations'!$N20&lt;&gt;"OK",0,MAX(0,MIN('Réservations'!$C20,DATE(Ouverture!$B$4,4,1))-MAX('Réservations'!$B20,DATE(Ouverture!$B$4,3,1))))</x:f>
        <x:v>0</x:v>
      </x:c>
      <x:c r="E20" s="76" t="n">
        <x:f>IF('Réservations'!$N20&lt;&gt;"OK",0,MAX(0,MIN('Réservations'!$C20,DATE(Ouverture!$B$4,5,1))-MAX('Réservations'!$B20,DATE(Ouverture!$B$4,4,1))))</x:f>
        <x:v>0</x:v>
      </x:c>
      <x:c r="F20" s="76" t="n">
        <x:f>IF('Réservations'!$N20&lt;&gt;"OK",0,MAX(0,MIN('Réservations'!$C20,DATE(Ouverture!$B$4,6,1))-MAX('Réservations'!$B20,DATE(Ouverture!$B$4,5,1))))</x:f>
        <x:v>0</x:v>
      </x:c>
      <x:c r="G20" s="76" t="n">
        <x:f>IF('Réservations'!$N20&lt;&gt;"OK",0,MAX(0,MIN('Réservations'!$C20,DATE(Ouverture!$B$4,7,1))-MAX('Réservations'!$B20,DATE(Ouverture!$B$4,6,1))))</x:f>
        <x:v>0</x:v>
      </x:c>
      <x:c r="H20" s="76" t="n">
        <x:f>IF('Réservations'!$N20&lt;&gt;"OK",0,MAX(0,MIN('Réservations'!$C20,DATE(Ouverture!$B$4,8,1))-MAX('Réservations'!$B20,DATE(Ouverture!$B$4,7,1))))</x:f>
        <x:v>0</x:v>
      </x:c>
      <x:c r="I20" s="76" t="n">
        <x:f>IF('Réservations'!$N20&lt;&gt;"OK",0,MAX(0,MIN('Réservations'!$C20,DATE(Ouverture!$B$4,9,1))-MAX('Réservations'!$B20,DATE(Ouverture!$B$4,8,1))))</x:f>
        <x:v>0</x:v>
      </x:c>
      <x:c r="J20" s="76" t="n">
        <x:f>IF('Réservations'!$N20&lt;&gt;"OK",0,MAX(0,MIN('Réservations'!$C20,DATE(Ouverture!$B$4,10,1))-MAX('Réservations'!$B20,DATE(Ouverture!$B$4,9,1))))</x:f>
        <x:v>0</x:v>
      </x:c>
      <x:c r="K20" s="76" t="n">
        <x:f>IF('Réservations'!$N20&lt;&gt;"OK",0,MAX(0,MIN('Réservations'!$C20,DATE(Ouverture!$B$4,11,1))-MAX('Réservations'!$B20,DATE(Ouverture!$B$4,10,1))))</x:f>
        <x:v>0</x:v>
      </x:c>
      <x:c r="L20" s="76" t="n">
        <x:f>IF('Réservations'!$N20&lt;&gt;"OK",0,MAX(0,MIN('Réservations'!$C20,DATE(Ouverture!$B$4,12,1))-MAX('Réservations'!$B20,DATE(Ouverture!$B$4,11,1))))</x:f>
        <x:v>0</x:v>
      </x:c>
      <x:c r="M20" s="76" t="n">
        <x:f>IF('Réservations'!$N20&lt;&gt;"OK",0,MAX(0,MIN('Réservations'!$C20,DATE(Ouverture!$B$4,13,1))-MAX('Réservations'!$B20,DATE(Ouverture!$B$4,12,1))))</x:f>
        <x:v>0</x:v>
      </x:c>
      <x:c r="N20" s="130" t="n">
        <x:f>IFERROR(IF('Réservations'!$N20="OK",'Réservations'!$G20/'Réservations'!$F20,0),0)</x:f>
        <x:v>0</x:v>
      </x:c>
      <x:c r="O20" s="130" t="n">
        <x:f>IFERROR(IF('Réservations'!$N20="OK",'Réservations'!$H20/'Réservations'!$F20,0),0)</x:f>
        <x:v>0</x:v>
      </x:c>
      <x:c r="P20" s="130" t="n">
        <x:f>IFERROR(IF('Réservations'!$N20="OK",'Réservations'!$I20/'Réservations'!$F20,0),0)</x:f>
        <x:v>0</x:v>
      </x:c>
      <x:c r="Q20" s="130" t="n">
        <x:f>IFERROR(IF('Réservations'!$N20="OK",'Réservations'!$J20/'Réservations'!$F20,0),0)</x:f>
        <x:v>0</x:v>
      </x:c>
      <x:c r="R20" s="130" t="n">
        <x:f>IFERROR(IF('Réservations'!$N20="OK",'Réservations'!$K20/'Réservations'!$F20,0),0)</x:f>
        <x:v>0</x:v>
      </x:c>
      <x:c r="S20" s="130" t="n">
        <x:f>IFERROR(IF('Réservations'!$N20="OK",'Réservations'!$L20/'Réservations'!$F20,0),0)</x:f>
        <x:v>0</x:v>
      </x:c>
      <x:c r="T20" s="130" t="n">
        <x:f>IFERROR(IF('Réservations'!$N20="OK",'Réservations'!$M20/'Réservations'!$F20,0),0)</x:f>
        <x:v>0</x:v>
      </x:c>
      <x:c r="U20" s="130" t="n">
        <x:f>SUM(B20:M20)</x:f>
        <x:v>0</x:v>
      </x:c>
      <x:c r="V20" s="130" t="n">
        <x:f>U20*N20</x:f>
        <x:v>0</x:v>
      </x:c>
      <x:c r="W20" s="130" t="n">
        <x:f>U20*O20</x:f>
        <x:v>0</x:v>
      </x:c>
      <x:c r="X20" s="130" t="n">
        <x:f>U20*P20</x:f>
        <x:v>0</x:v>
      </x:c>
      <x:c r="Y20" s="130" t="n">
        <x:f>U20*Q20</x:f>
        <x:v>0</x:v>
      </x:c>
      <x:c r="Z20" s="130" t="n">
        <x:f>U20*R20</x:f>
        <x:v>0</x:v>
      </x:c>
      <x:c r="AA20" s="130" t="n">
        <x:f>U20*S20</x:f>
        <x:v>0</x:v>
      </x:c>
      <x:c r="AB20" s="130" t="n">
        <x:f>U20*T20</x:f>
        <x:v>0</x:v>
      </x:c>
    </x:row>
    <x:row r="21">
      <x:c r="A21" s="24" t="str">
        <x:f>IF('Réservations'!A21="","",'Réservations'!A21)</x:f>
      </x:c>
      <x:c r="B21" s="76" t="n">
        <x:f>IF('Réservations'!$N21&lt;&gt;"OK",0,MAX(0,MIN('Réservations'!$C21,DATE(Ouverture!$B$4,2,1))-MAX('Réservations'!$B21,DATE(Ouverture!$B$4,1,1))))</x:f>
        <x:v>0</x:v>
      </x:c>
      <x:c r="C21" s="76" t="n">
        <x:f>IF('Réservations'!$N21&lt;&gt;"OK",0,MAX(0,MIN('Réservations'!$C21,DATE(Ouverture!$B$4,3,1))-MAX('Réservations'!$B21,DATE(Ouverture!$B$4,2,1))))</x:f>
        <x:v>0</x:v>
      </x:c>
      <x:c r="D21" s="76" t="n">
        <x:f>IF('Réservations'!$N21&lt;&gt;"OK",0,MAX(0,MIN('Réservations'!$C21,DATE(Ouverture!$B$4,4,1))-MAX('Réservations'!$B21,DATE(Ouverture!$B$4,3,1))))</x:f>
        <x:v>0</x:v>
      </x:c>
      <x:c r="E21" s="76" t="n">
        <x:f>IF('Réservations'!$N21&lt;&gt;"OK",0,MAX(0,MIN('Réservations'!$C21,DATE(Ouverture!$B$4,5,1))-MAX('Réservations'!$B21,DATE(Ouverture!$B$4,4,1))))</x:f>
        <x:v>0</x:v>
      </x:c>
      <x:c r="F21" s="76" t="n">
        <x:f>IF('Réservations'!$N21&lt;&gt;"OK",0,MAX(0,MIN('Réservations'!$C21,DATE(Ouverture!$B$4,6,1))-MAX('Réservations'!$B21,DATE(Ouverture!$B$4,5,1))))</x:f>
        <x:v>0</x:v>
      </x:c>
      <x:c r="G21" s="76" t="n">
        <x:f>IF('Réservations'!$N21&lt;&gt;"OK",0,MAX(0,MIN('Réservations'!$C21,DATE(Ouverture!$B$4,7,1))-MAX('Réservations'!$B21,DATE(Ouverture!$B$4,6,1))))</x:f>
        <x:v>0</x:v>
      </x:c>
      <x:c r="H21" s="76" t="n">
        <x:f>IF('Réservations'!$N21&lt;&gt;"OK",0,MAX(0,MIN('Réservations'!$C21,DATE(Ouverture!$B$4,8,1))-MAX('Réservations'!$B21,DATE(Ouverture!$B$4,7,1))))</x:f>
        <x:v>0</x:v>
      </x:c>
      <x:c r="I21" s="76" t="n">
        <x:f>IF('Réservations'!$N21&lt;&gt;"OK",0,MAX(0,MIN('Réservations'!$C21,DATE(Ouverture!$B$4,9,1))-MAX('Réservations'!$B21,DATE(Ouverture!$B$4,8,1))))</x:f>
        <x:v>0</x:v>
      </x:c>
      <x:c r="J21" s="76" t="n">
        <x:f>IF('Réservations'!$N21&lt;&gt;"OK",0,MAX(0,MIN('Réservations'!$C21,DATE(Ouverture!$B$4,10,1))-MAX('Réservations'!$B21,DATE(Ouverture!$B$4,9,1))))</x:f>
        <x:v>0</x:v>
      </x:c>
      <x:c r="K21" s="76" t="n">
        <x:f>IF('Réservations'!$N21&lt;&gt;"OK",0,MAX(0,MIN('Réservations'!$C21,DATE(Ouverture!$B$4,11,1))-MAX('Réservations'!$B21,DATE(Ouverture!$B$4,10,1))))</x:f>
        <x:v>0</x:v>
      </x:c>
      <x:c r="L21" s="76" t="n">
        <x:f>IF('Réservations'!$N21&lt;&gt;"OK",0,MAX(0,MIN('Réservations'!$C21,DATE(Ouverture!$B$4,12,1))-MAX('Réservations'!$B21,DATE(Ouverture!$B$4,11,1))))</x:f>
        <x:v>0</x:v>
      </x:c>
      <x:c r="M21" s="76" t="n">
        <x:f>IF('Réservations'!$N21&lt;&gt;"OK",0,MAX(0,MIN('Réservations'!$C21,DATE(Ouverture!$B$4,13,1))-MAX('Réservations'!$B21,DATE(Ouverture!$B$4,12,1))))</x:f>
        <x:v>0</x:v>
      </x:c>
      <x:c r="N21" s="130" t="n">
        <x:f>IFERROR(IF('Réservations'!$N21="OK",'Réservations'!$G21/'Réservations'!$F21,0),0)</x:f>
        <x:v>0</x:v>
      </x:c>
      <x:c r="O21" s="130" t="n">
        <x:f>IFERROR(IF('Réservations'!$N21="OK",'Réservations'!$H21/'Réservations'!$F21,0),0)</x:f>
        <x:v>0</x:v>
      </x:c>
      <x:c r="P21" s="130" t="n">
        <x:f>IFERROR(IF('Réservations'!$N21="OK",'Réservations'!$I21/'Réservations'!$F21,0),0)</x:f>
        <x:v>0</x:v>
      </x:c>
      <x:c r="Q21" s="130" t="n">
        <x:f>IFERROR(IF('Réservations'!$N21="OK",'Réservations'!$J21/'Réservations'!$F21,0),0)</x:f>
        <x:v>0</x:v>
      </x:c>
      <x:c r="R21" s="130" t="n">
        <x:f>IFERROR(IF('Réservations'!$N21="OK",'Réservations'!$K21/'Réservations'!$F21,0),0)</x:f>
        <x:v>0</x:v>
      </x:c>
      <x:c r="S21" s="130" t="n">
        <x:f>IFERROR(IF('Réservations'!$N21="OK",'Réservations'!$L21/'Réservations'!$F21,0),0)</x:f>
        <x:v>0</x:v>
      </x:c>
      <x:c r="T21" s="130" t="n">
        <x:f>IFERROR(IF('Réservations'!$N21="OK",'Réservations'!$M21/'Réservations'!$F21,0),0)</x:f>
        <x:v>0</x:v>
      </x:c>
      <x:c r="U21" s="130" t="n">
        <x:f>SUM(B21:M21)</x:f>
        <x:v>0</x:v>
      </x:c>
      <x:c r="V21" s="130" t="n">
        <x:f>U21*N21</x:f>
        <x:v>0</x:v>
      </x:c>
      <x:c r="W21" s="130" t="n">
        <x:f>U21*O21</x:f>
        <x:v>0</x:v>
      </x:c>
      <x:c r="X21" s="130" t="n">
        <x:f>U21*P21</x:f>
        <x:v>0</x:v>
      </x:c>
      <x:c r="Y21" s="130" t="n">
        <x:f>U21*Q21</x:f>
        <x:v>0</x:v>
      </x:c>
      <x:c r="Z21" s="130" t="n">
        <x:f>U21*R21</x:f>
        <x:v>0</x:v>
      </x:c>
      <x:c r="AA21" s="130" t="n">
        <x:f>U21*S21</x:f>
        <x:v>0</x:v>
      </x:c>
      <x:c r="AB21" s="130" t="n">
        <x:f>U21*T21</x:f>
        <x:v>0</x:v>
      </x:c>
    </x:row>
    <x:row r="22">
      <x:c r="A22" s="24" t="str">
        <x:f>IF('Réservations'!A22="","",'Réservations'!A22)</x:f>
      </x:c>
      <x:c r="B22" s="76" t="n">
        <x:f>IF('Réservations'!$N22&lt;&gt;"OK",0,MAX(0,MIN('Réservations'!$C22,DATE(Ouverture!$B$4,2,1))-MAX('Réservations'!$B22,DATE(Ouverture!$B$4,1,1))))</x:f>
        <x:v>0</x:v>
      </x:c>
      <x:c r="C22" s="76" t="n">
        <x:f>IF('Réservations'!$N22&lt;&gt;"OK",0,MAX(0,MIN('Réservations'!$C22,DATE(Ouverture!$B$4,3,1))-MAX('Réservations'!$B22,DATE(Ouverture!$B$4,2,1))))</x:f>
        <x:v>0</x:v>
      </x:c>
      <x:c r="D22" s="76" t="n">
        <x:f>IF('Réservations'!$N22&lt;&gt;"OK",0,MAX(0,MIN('Réservations'!$C22,DATE(Ouverture!$B$4,4,1))-MAX('Réservations'!$B22,DATE(Ouverture!$B$4,3,1))))</x:f>
        <x:v>0</x:v>
      </x:c>
      <x:c r="E22" s="76" t="n">
        <x:f>IF('Réservations'!$N22&lt;&gt;"OK",0,MAX(0,MIN('Réservations'!$C22,DATE(Ouverture!$B$4,5,1))-MAX('Réservations'!$B22,DATE(Ouverture!$B$4,4,1))))</x:f>
        <x:v>0</x:v>
      </x:c>
      <x:c r="F22" s="76" t="n">
        <x:f>IF('Réservations'!$N22&lt;&gt;"OK",0,MAX(0,MIN('Réservations'!$C22,DATE(Ouverture!$B$4,6,1))-MAX('Réservations'!$B22,DATE(Ouverture!$B$4,5,1))))</x:f>
        <x:v>0</x:v>
      </x:c>
      <x:c r="G22" s="76" t="n">
        <x:f>IF('Réservations'!$N22&lt;&gt;"OK",0,MAX(0,MIN('Réservations'!$C22,DATE(Ouverture!$B$4,7,1))-MAX('Réservations'!$B22,DATE(Ouverture!$B$4,6,1))))</x:f>
        <x:v>0</x:v>
      </x:c>
      <x:c r="H22" s="76" t="n">
        <x:f>IF('Réservations'!$N22&lt;&gt;"OK",0,MAX(0,MIN('Réservations'!$C22,DATE(Ouverture!$B$4,8,1))-MAX('Réservations'!$B22,DATE(Ouverture!$B$4,7,1))))</x:f>
        <x:v>0</x:v>
      </x:c>
      <x:c r="I22" s="76" t="n">
        <x:f>IF('Réservations'!$N22&lt;&gt;"OK",0,MAX(0,MIN('Réservations'!$C22,DATE(Ouverture!$B$4,9,1))-MAX('Réservations'!$B22,DATE(Ouverture!$B$4,8,1))))</x:f>
        <x:v>0</x:v>
      </x:c>
      <x:c r="J22" s="76" t="n">
        <x:f>IF('Réservations'!$N22&lt;&gt;"OK",0,MAX(0,MIN('Réservations'!$C22,DATE(Ouverture!$B$4,10,1))-MAX('Réservations'!$B22,DATE(Ouverture!$B$4,9,1))))</x:f>
        <x:v>0</x:v>
      </x:c>
      <x:c r="K22" s="76" t="n">
        <x:f>IF('Réservations'!$N22&lt;&gt;"OK",0,MAX(0,MIN('Réservations'!$C22,DATE(Ouverture!$B$4,11,1))-MAX('Réservations'!$B22,DATE(Ouverture!$B$4,10,1))))</x:f>
        <x:v>0</x:v>
      </x:c>
      <x:c r="L22" s="76" t="n">
        <x:f>IF('Réservations'!$N22&lt;&gt;"OK",0,MAX(0,MIN('Réservations'!$C22,DATE(Ouverture!$B$4,12,1))-MAX('Réservations'!$B22,DATE(Ouverture!$B$4,11,1))))</x:f>
        <x:v>0</x:v>
      </x:c>
      <x:c r="M22" s="76" t="n">
        <x:f>IF('Réservations'!$N22&lt;&gt;"OK",0,MAX(0,MIN('Réservations'!$C22,DATE(Ouverture!$B$4,13,1))-MAX('Réservations'!$B22,DATE(Ouverture!$B$4,12,1))))</x:f>
        <x:v>0</x:v>
      </x:c>
      <x:c r="N22" s="130" t="n">
        <x:f>IFERROR(IF('Réservations'!$N22="OK",'Réservations'!$G22/'Réservations'!$F22,0),0)</x:f>
        <x:v>0</x:v>
      </x:c>
      <x:c r="O22" s="130" t="n">
        <x:f>IFERROR(IF('Réservations'!$N22="OK",'Réservations'!$H22/'Réservations'!$F22,0),0)</x:f>
        <x:v>0</x:v>
      </x:c>
      <x:c r="P22" s="130" t="n">
        <x:f>IFERROR(IF('Réservations'!$N22="OK",'Réservations'!$I22/'Réservations'!$F22,0),0)</x:f>
        <x:v>0</x:v>
      </x:c>
      <x:c r="Q22" s="130" t="n">
        <x:f>IFERROR(IF('Réservations'!$N22="OK",'Réservations'!$J22/'Réservations'!$F22,0),0)</x:f>
        <x:v>0</x:v>
      </x:c>
      <x:c r="R22" s="130" t="n">
        <x:f>IFERROR(IF('Réservations'!$N22="OK",'Réservations'!$K22/'Réservations'!$F22,0),0)</x:f>
        <x:v>0</x:v>
      </x:c>
      <x:c r="S22" s="130" t="n">
        <x:f>IFERROR(IF('Réservations'!$N22="OK",'Réservations'!$L22/'Réservations'!$F22,0),0)</x:f>
        <x:v>0</x:v>
      </x:c>
      <x:c r="T22" s="130" t="n">
        <x:f>IFERROR(IF('Réservations'!$N22="OK",'Réservations'!$M22/'Réservations'!$F22,0),0)</x:f>
        <x:v>0</x:v>
      </x:c>
      <x:c r="U22" s="130" t="n">
        <x:f>SUM(B22:M22)</x:f>
        <x:v>0</x:v>
      </x:c>
      <x:c r="V22" s="130" t="n">
        <x:f>U22*N22</x:f>
        <x:v>0</x:v>
      </x:c>
      <x:c r="W22" s="130" t="n">
        <x:f>U22*O22</x:f>
        <x:v>0</x:v>
      </x:c>
      <x:c r="X22" s="130" t="n">
        <x:f>U22*P22</x:f>
        <x:v>0</x:v>
      </x:c>
      <x:c r="Y22" s="130" t="n">
        <x:f>U22*Q22</x:f>
        <x:v>0</x:v>
      </x:c>
      <x:c r="Z22" s="130" t="n">
        <x:f>U22*R22</x:f>
        <x:v>0</x:v>
      </x:c>
      <x:c r="AA22" s="130" t="n">
        <x:f>U22*S22</x:f>
        <x:v>0</x:v>
      </x:c>
      <x:c r="AB22" s="130" t="n">
        <x:f>U22*T22</x:f>
        <x:v>0</x:v>
      </x:c>
    </x:row>
    <x:row r="23">
      <x:c r="A23" s="24" t="str">
        <x:f>IF('Réservations'!A23="","",'Réservations'!A23)</x:f>
      </x:c>
      <x:c r="B23" s="76" t="n">
        <x:f>IF('Réservations'!$N23&lt;&gt;"OK",0,MAX(0,MIN('Réservations'!$C23,DATE(Ouverture!$B$4,2,1))-MAX('Réservations'!$B23,DATE(Ouverture!$B$4,1,1))))</x:f>
        <x:v>0</x:v>
      </x:c>
      <x:c r="C23" s="76" t="n">
        <x:f>IF('Réservations'!$N23&lt;&gt;"OK",0,MAX(0,MIN('Réservations'!$C23,DATE(Ouverture!$B$4,3,1))-MAX('Réservations'!$B23,DATE(Ouverture!$B$4,2,1))))</x:f>
        <x:v>0</x:v>
      </x:c>
      <x:c r="D23" s="76" t="n">
        <x:f>IF('Réservations'!$N23&lt;&gt;"OK",0,MAX(0,MIN('Réservations'!$C23,DATE(Ouverture!$B$4,4,1))-MAX('Réservations'!$B23,DATE(Ouverture!$B$4,3,1))))</x:f>
        <x:v>0</x:v>
      </x:c>
      <x:c r="E23" s="76" t="n">
        <x:f>IF('Réservations'!$N23&lt;&gt;"OK",0,MAX(0,MIN('Réservations'!$C23,DATE(Ouverture!$B$4,5,1))-MAX('Réservations'!$B23,DATE(Ouverture!$B$4,4,1))))</x:f>
        <x:v>0</x:v>
      </x:c>
      <x:c r="F23" s="76" t="n">
        <x:f>IF('Réservations'!$N23&lt;&gt;"OK",0,MAX(0,MIN('Réservations'!$C23,DATE(Ouverture!$B$4,6,1))-MAX('Réservations'!$B23,DATE(Ouverture!$B$4,5,1))))</x:f>
        <x:v>0</x:v>
      </x:c>
      <x:c r="G23" s="76" t="n">
        <x:f>IF('Réservations'!$N23&lt;&gt;"OK",0,MAX(0,MIN('Réservations'!$C23,DATE(Ouverture!$B$4,7,1))-MAX('Réservations'!$B23,DATE(Ouverture!$B$4,6,1))))</x:f>
        <x:v>0</x:v>
      </x:c>
      <x:c r="H23" s="76" t="n">
        <x:f>IF('Réservations'!$N23&lt;&gt;"OK",0,MAX(0,MIN('Réservations'!$C23,DATE(Ouverture!$B$4,8,1))-MAX('Réservations'!$B23,DATE(Ouverture!$B$4,7,1))))</x:f>
        <x:v>0</x:v>
      </x:c>
      <x:c r="I23" s="76" t="n">
        <x:f>IF('Réservations'!$N23&lt;&gt;"OK",0,MAX(0,MIN('Réservations'!$C23,DATE(Ouverture!$B$4,9,1))-MAX('Réservations'!$B23,DATE(Ouverture!$B$4,8,1))))</x:f>
        <x:v>0</x:v>
      </x:c>
      <x:c r="J23" s="76" t="n">
        <x:f>IF('Réservations'!$N23&lt;&gt;"OK",0,MAX(0,MIN('Réservations'!$C23,DATE(Ouverture!$B$4,10,1))-MAX('Réservations'!$B23,DATE(Ouverture!$B$4,9,1))))</x:f>
        <x:v>0</x:v>
      </x:c>
      <x:c r="K23" s="76" t="n">
        <x:f>IF('Réservations'!$N23&lt;&gt;"OK",0,MAX(0,MIN('Réservations'!$C23,DATE(Ouverture!$B$4,11,1))-MAX('Réservations'!$B23,DATE(Ouverture!$B$4,10,1))))</x:f>
        <x:v>0</x:v>
      </x:c>
      <x:c r="L23" s="76" t="n">
        <x:f>IF('Réservations'!$N23&lt;&gt;"OK",0,MAX(0,MIN('Réservations'!$C23,DATE(Ouverture!$B$4,12,1))-MAX('Réservations'!$B23,DATE(Ouverture!$B$4,11,1))))</x:f>
        <x:v>0</x:v>
      </x:c>
      <x:c r="M23" s="76" t="n">
        <x:f>IF('Réservations'!$N23&lt;&gt;"OK",0,MAX(0,MIN('Réservations'!$C23,DATE(Ouverture!$B$4,13,1))-MAX('Réservations'!$B23,DATE(Ouverture!$B$4,12,1))))</x:f>
        <x:v>0</x:v>
      </x:c>
      <x:c r="N23" s="130" t="n">
        <x:f>IFERROR(IF('Réservations'!$N23="OK",'Réservations'!$G23/'Réservations'!$F23,0),0)</x:f>
        <x:v>0</x:v>
      </x:c>
      <x:c r="O23" s="130" t="n">
        <x:f>IFERROR(IF('Réservations'!$N23="OK",'Réservations'!$H23/'Réservations'!$F23,0),0)</x:f>
        <x:v>0</x:v>
      </x:c>
      <x:c r="P23" s="130" t="n">
        <x:f>IFERROR(IF('Réservations'!$N23="OK",'Réservations'!$I23/'Réservations'!$F23,0),0)</x:f>
        <x:v>0</x:v>
      </x:c>
      <x:c r="Q23" s="130" t="n">
        <x:f>IFERROR(IF('Réservations'!$N23="OK",'Réservations'!$J23/'Réservations'!$F23,0),0)</x:f>
        <x:v>0</x:v>
      </x:c>
      <x:c r="R23" s="130" t="n">
        <x:f>IFERROR(IF('Réservations'!$N23="OK",'Réservations'!$K23/'Réservations'!$F23,0),0)</x:f>
        <x:v>0</x:v>
      </x:c>
      <x:c r="S23" s="130" t="n">
        <x:f>IFERROR(IF('Réservations'!$N23="OK",'Réservations'!$L23/'Réservations'!$F23,0),0)</x:f>
        <x:v>0</x:v>
      </x:c>
      <x:c r="T23" s="130" t="n">
        <x:f>IFERROR(IF('Réservations'!$N23="OK",'Réservations'!$M23/'Réservations'!$F23,0),0)</x:f>
        <x:v>0</x:v>
      </x:c>
      <x:c r="U23" s="130" t="n">
        <x:f>SUM(B23:M23)</x:f>
        <x:v>0</x:v>
      </x:c>
      <x:c r="V23" s="130" t="n">
        <x:f>U23*N23</x:f>
        <x:v>0</x:v>
      </x:c>
      <x:c r="W23" s="130" t="n">
        <x:f>U23*O23</x:f>
        <x:v>0</x:v>
      </x:c>
      <x:c r="X23" s="130" t="n">
        <x:f>U23*P23</x:f>
        <x:v>0</x:v>
      </x:c>
      <x:c r="Y23" s="130" t="n">
        <x:f>U23*Q23</x:f>
        <x:v>0</x:v>
      </x:c>
      <x:c r="Z23" s="130" t="n">
        <x:f>U23*R23</x:f>
        <x:v>0</x:v>
      </x:c>
      <x:c r="AA23" s="130" t="n">
        <x:f>U23*S23</x:f>
        <x:v>0</x:v>
      </x:c>
      <x:c r="AB23" s="130" t="n">
        <x:f>U23*T23</x:f>
        <x:v>0</x:v>
      </x:c>
    </x:row>
    <x:row r="24">
      <x:c r="A24" s="24" t="str">
        <x:f>IF('Réservations'!A24="","",'Réservations'!A24)</x:f>
      </x:c>
      <x:c r="B24" s="76" t="n">
        <x:f>IF('Réservations'!$N24&lt;&gt;"OK",0,MAX(0,MIN('Réservations'!$C24,DATE(Ouverture!$B$4,2,1))-MAX('Réservations'!$B24,DATE(Ouverture!$B$4,1,1))))</x:f>
        <x:v>0</x:v>
      </x:c>
      <x:c r="C24" s="76" t="n">
        <x:f>IF('Réservations'!$N24&lt;&gt;"OK",0,MAX(0,MIN('Réservations'!$C24,DATE(Ouverture!$B$4,3,1))-MAX('Réservations'!$B24,DATE(Ouverture!$B$4,2,1))))</x:f>
        <x:v>0</x:v>
      </x:c>
      <x:c r="D24" s="76" t="n">
        <x:f>IF('Réservations'!$N24&lt;&gt;"OK",0,MAX(0,MIN('Réservations'!$C24,DATE(Ouverture!$B$4,4,1))-MAX('Réservations'!$B24,DATE(Ouverture!$B$4,3,1))))</x:f>
        <x:v>0</x:v>
      </x:c>
      <x:c r="E24" s="76" t="n">
        <x:f>IF('Réservations'!$N24&lt;&gt;"OK",0,MAX(0,MIN('Réservations'!$C24,DATE(Ouverture!$B$4,5,1))-MAX('Réservations'!$B24,DATE(Ouverture!$B$4,4,1))))</x:f>
        <x:v>0</x:v>
      </x:c>
      <x:c r="F24" s="76" t="n">
        <x:f>IF('Réservations'!$N24&lt;&gt;"OK",0,MAX(0,MIN('Réservations'!$C24,DATE(Ouverture!$B$4,6,1))-MAX('Réservations'!$B24,DATE(Ouverture!$B$4,5,1))))</x:f>
        <x:v>0</x:v>
      </x:c>
      <x:c r="G24" s="76" t="n">
        <x:f>IF('Réservations'!$N24&lt;&gt;"OK",0,MAX(0,MIN('Réservations'!$C24,DATE(Ouverture!$B$4,7,1))-MAX('Réservations'!$B24,DATE(Ouverture!$B$4,6,1))))</x:f>
        <x:v>0</x:v>
      </x:c>
      <x:c r="H24" s="76" t="n">
        <x:f>IF('Réservations'!$N24&lt;&gt;"OK",0,MAX(0,MIN('Réservations'!$C24,DATE(Ouverture!$B$4,8,1))-MAX('Réservations'!$B24,DATE(Ouverture!$B$4,7,1))))</x:f>
        <x:v>0</x:v>
      </x:c>
      <x:c r="I24" s="76" t="n">
        <x:f>IF('Réservations'!$N24&lt;&gt;"OK",0,MAX(0,MIN('Réservations'!$C24,DATE(Ouverture!$B$4,9,1))-MAX('Réservations'!$B24,DATE(Ouverture!$B$4,8,1))))</x:f>
        <x:v>0</x:v>
      </x:c>
      <x:c r="J24" s="76" t="n">
        <x:f>IF('Réservations'!$N24&lt;&gt;"OK",0,MAX(0,MIN('Réservations'!$C24,DATE(Ouverture!$B$4,10,1))-MAX('Réservations'!$B24,DATE(Ouverture!$B$4,9,1))))</x:f>
        <x:v>0</x:v>
      </x:c>
      <x:c r="K24" s="76" t="n">
        <x:f>IF('Réservations'!$N24&lt;&gt;"OK",0,MAX(0,MIN('Réservations'!$C24,DATE(Ouverture!$B$4,11,1))-MAX('Réservations'!$B24,DATE(Ouverture!$B$4,10,1))))</x:f>
        <x:v>0</x:v>
      </x:c>
      <x:c r="L24" s="76" t="n">
        <x:f>IF('Réservations'!$N24&lt;&gt;"OK",0,MAX(0,MIN('Réservations'!$C24,DATE(Ouverture!$B$4,12,1))-MAX('Réservations'!$B24,DATE(Ouverture!$B$4,11,1))))</x:f>
        <x:v>0</x:v>
      </x:c>
      <x:c r="M24" s="76" t="n">
        <x:f>IF('Réservations'!$N24&lt;&gt;"OK",0,MAX(0,MIN('Réservations'!$C24,DATE(Ouverture!$B$4,13,1))-MAX('Réservations'!$B24,DATE(Ouverture!$B$4,12,1))))</x:f>
        <x:v>0</x:v>
      </x:c>
      <x:c r="N24" s="130" t="n">
        <x:f>IFERROR(IF('Réservations'!$N24="OK",'Réservations'!$G24/'Réservations'!$F24,0),0)</x:f>
        <x:v>0</x:v>
      </x:c>
      <x:c r="O24" s="130" t="n">
        <x:f>IFERROR(IF('Réservations'!$N24="OK",'Réservations'!$H24/'Réservations'!$F24,0),0)</x:f>
        <x:v>0</x:v>
      </x:c>
      <x:c r="P24" s="130" t="n">
        <x:f>IFERROR(IF('Réservations'!$N24="OK",'Réservations'!$I24/'Réservations'!$F24,0),0)</x:f>
        <x:v>0</x:v>
      </x:c>
      <x:c r="Q24" s="130" t="n">
        <x:f>IFERROR(IF('Réservations'!$N24="OK",'Réservations'!$J24/'Réservations'!$F24,0),0)</x:f>
        <x:v>0</x:v>
      </x:c>
      <x:c r="R24" s="130" t="n">
        <x:f>IFERROR(IF('Réservations'!$N24="OK",'Réservations'!$K24/'Réservations'!$F24,0),0)</x:f>
        <x:v>0</x:v>
      </x:c>
      <x:c r="S24" s="130" t="n">
        <x:f>IFERROR(IF('Réservations'!$N24="OK",'Réservations'!$L24/'Réservations'!$F24,0),0)</x:f>
        <x:v>0</x:v>
      </x:c>
      <x:c r="T24" s="130" t="n">
        <x:f>IFERROR(IF('Réservations'!$N24="OK",'Réservations'!$M24/'Réservations'!$F24,0),0)</x:f>
        <x:v>0</x:v>
      </x:c>
      <x:c r="U24" s="130" t="n">
        <x:f>SUM(B24:M24)</x:f>
        <x:v>0</x:v>
      </x:c>
      <x:c r="V24" s="130" t="n">
        <x:f>U24*N24</x:f>
        <x:v>0</x:v>
      </x:c>
      <x:c r="W24" s="130" t="n">
        <x:f>U24*O24</x:f>
        <x:v>0</x:v>
      </x:c>
      <x:c r="X24" s="130" t="n">
        <x:f>U24*P24</x:f>
        <x:v>0</x:v>
      </x:c>
      <x:c r="Y24" s="130" t="n">
        <x:f>U24*Q24</x:f>
        <x:v>0</x:v>
      </x:c>
      <x:c r="Z24" s="130" t="n">
        <x:f>U24*R24</x:f>
        <x:v>0</x:v>
      </x:c>
      <x:c r="AA24" s="130" t="n">
        <x:f>U24*S24</x:f>
        <x:v>0</x:v>
      </x:c>
      <x:c r="AB24" s="130" t="n">
        <x:f>U24*T24</x:f>
        <x:v>0</x:v>
      </x:c>
    </x:row>
    <x:row r="25">
      <x:c r="A25" s="24" t="str">
        <x:f>IF('Réservations'!A25="","",'Réservations'!A25)</x:f>
      </x:c>
      <x:c r="B25" s="76" t="n">
        <x:f>IF('Réservations'!$N25&lt;&gt;"OK",0,MAX(0,MIN('Réservations'!$C25,DATE(Ouverture!$B$4,2,1))-MAX('Réservations'!$B25,DATE(Ouverture!$B$4,1,1))))</x:f>
        <x:v>0</x:v>
      </x:c>
      <x:c r="C25" s="76" t="n">
        <x:f>IF('Réservations'!$N25&lt;&gt;"OK",0,MAX(0,MIN('Réservations'!$C25,DATE(Ouverture!$B$4,3,1))-MAX('Réservations'!$B25,DATE(Ouverture!$B$4,2,1))))</x:f>
        <x:v>0</x:v>
      </x:c>
      <x:c r="D25" s="76" t="n">
        <x:f>IF('Réservations'!$N25&lt;&gt;"OK",0,MAX(0,MIN('Réservations'!$C25,DATE(Ouverture!$B$4,4,1))-MAX('Réservations'!$B25,DATE(Ouverture!$B$4,3,1))))</x:f>
        <x:v>0</x:v>
      </x:c>
      <x:c r="E25" s="76" t="n">
        <x:f>IF('Réservations'!$N25&lt;&gt;"OK",0,MAX(0,MIN('Réservations'!$C25,DATE(Ouverture!$B$4,5,1))-MAX('Réservations'!$B25,DATE(Ouverture!$B$4,4,1))))</x:f>
        <x:v>0</x:v>
      </x:c>
      <x:c r="F25" s="76" t="n">
        <x:f>IF('Réservations'!$N25&lt;&gt;"OK",0,MAX(0,MIN('Réservations'!$C25,DATE(Ouverture!$B$4,6,1))-MAX('Réservations'!$B25,DATE(Ouverture!$B$4,5,1))))</x:f>
        <x:v>0</x:v>
      </x:c>
      <x:c r="G25" s="76" t="n">
        <x:f>IF('Réservations'!$N25&lt;&gt;"OK",0,MAX(0,MIN('Réservations'!$C25,DATE(Ouverture!$B$4,7,1))-MAX('Réservations'!$B25,DATE(Ouverture!$B$4,6,1))))</x:f>
        <x:v>0</x:v>
      </x:c>
      <x:c r="H25" s="76" t="n">
        <x:f>IF('Réservations'!$N25&lt;&gt;"OK",0,MAX(0,MIN('Réservations'!$C25,DATE(Ouverture!$B$4,8,1))-MAX('Réservations'!$B25,DATE(Ouverture!$B$4,7,1))))</x:f>
        <x:v>0</x:v>
      </x:c>
      <x:c r="I25" s="76" t="n">
        <x:f>IF('Réservations'!$N25&lt;&gt;"OK",0,MAX(0,MIN('Réservations'!$C25,DATE(Ouverture!$B$4,9,1))-MAX('Réservations'!$B25,DATE(Ouverture!$B$4,8,1))))</x:f>
        <x:v>0</x:v>
      </x:c>
      <x:c r="J25" s="76" t="n">
        <x:f>IF('Réservations'!$N25&lt;&gt;"OK",0,MAX(0,MIN('Réservations'!$C25,DATE(Ouverture!$B$4,10,1))-MAX('Réservations'!$B25,DATE(Ouverture!$B$4,9,1))))</x:f>
        <x:v>0</x:v>
      </x:c>
      <x:c r="K25" s="76" t="n">
        <x:f>IF('Réservations'!$N25&lt;&gt;"OK",0,MAX(0,MIN('Réservations'!$C25,DATE(Ouverture!$B$4,11,1))-MAX('Réservations'!$B25,DATE(Ouverture!$B$4,10,1))))</x:f>
        <x:v>0</x:v>
      </x:c>
      <x:c r="L25" s="76" t="n">
        <x:f>IF('Réservations'!$N25&lt;&gt;"OK",0,MAX(0,MIN('Réservations'!$C25,DATE(Ouverture!$B$4,12,1))-MAX('Réservations'!$B25,DATE(Ouverture!$B$4,11,1))))</x:f>
        <x:v>0</x:v>
      </x:c>
      <x:c r="M25" s="76" t="n">
        <x:f>IF('Réservations'!$N25&lt;&gt;"OK",0,MAX(0,MIN('Réservations'!$C25,DATE(Ouverture!$B$4,13,1))-MAX('Réservations'!$B25,DATE(Ouverture!$B$4,12,1))))</x:f>
        <x:v>0</x:v>
      </x:c>
      <x:c r="N25" s="130" t="n">
        <x:f>IFERROR(IF('Réservations'!$N25="OK",'Réservations'!$G25/'Réservations'!$F25,0),0)</x:f>
        <x:v>0</x:v>
      </x:c>
      <x:c r="O25" s="130" t="n">
        <x:f>IFERROR(IF('Réservations'!$N25="OK",'Réservations'!$H25/'Réservations'!$F25,0),0)</x:f>
        <x:v>0</x:v>
      </x:c>
      <x:c r="P25" s="130" t="n">
        <x:f>IFERROR(IF('Réservations'!$N25="OK",'Réservations'!$I25/'Réservations'!$F25,0),0)</x:f>
        <x:v>0</x:v>
      </x:c>
      <x:c r="Q25" s="130" t="n">
        <x:f>IFERROR(IF('Réservations'!$N25="OK",'Réservations'!$J25/'Réservations'!$F25,0),0)</x:f>
        <x:v>0</x:v>
      </x:c>
      <x:c r="R25" s="130" t="n">
        <x:f>IFERROR(IF('Réservations'!$N25="OK",'Réservations'!$K25/'Réservations'!$F25,0),0)</x:f>
        <x:v>0</x:v>
      </x:c>
      <x:c r="S25" s="130" t="n">
        <x:f>IFERROR(IF('Réservations'!$N25="OK",'Réservations'!$L25/'Réservations'!$F25,0),0)</x:f>
        <x:v>0</x:v>
      </x:c>
      <x:c r="T25" s="130" t="n">
        <x:f>IFERROR(IF('Réservations'!$N25="OK",'Réservations'!$M25/'Réservations'!$F25,0),0)</x:f>
        <x:v>0</x:v>
      </x:c>
      <x:c r="U25" s="130" t="n">
        <x:f>SUM(B25:M25)</x:f>
        <x:v>0</x:v>
      </x:c>
      <x:c r="V25" s="130" t="n">
        <x:f>U25*N25</x:f>
        <x:v>0</x:v>
      </x:c>
      <x:c r="W25" s="130" t="n">
        <x:f>U25*O25</x:f>
        <x:v>0</x:v>
      </x:c>
      <x:c r="X25" s="130" t="n">
        <x:f>U25*P25</x:f>
        <x:v>0</x:v>
      </x:c>
      <x:c r="Y25" s="130" t="n">
        <x:f>U25*Q25</x:f>
        <x:v>0</x:v>
      </x:c>
      <x:c r="Z25" s="130" t="n">
        <x:f>U25*R25</x:f>
        <x:v>0</x:v>
      </x:c>
      <x:c r="AA25" s="130" t="n">
        <x:f>U25*S25</x:f>
        <x:v>0</x:v>
      </x:c>
      <x:c r="AB25" s="130" t="n">
        <x:f>U25*T25</x:f>
        <x:v>0</x:v>
      </x:c>
    </x:row>
    <x:row r="26">
      <x:c r="A26" s="24" t="str">
        <x:f>IF('Réservations'!A26="","",'Réservations'!A26)</x:f>
      </x:c>
      <x:c r="B26" s="76" t="n">
        <x:f>IF('Réservations'!$N26&lt;&gt;"OK",0,MAX(0,MIN('Réservations'!$C26,DATE(Ouverture!$B$4,2,1))-MAX('Réservations'!$B26,DATE(Ouverture!$B$4,1,1))))</x:f>
        <x:v>0</x:v>
      </x:c>
      <x:c r="C26" s="76" t="n">
        <x:f>IF('Réservations'!$N26&lt;&gt;"OK",0,MAX(0,MIN('Réservations'!$C26,DATE(Ouverture!$B$4,3,1))-MAX('Réservations'!$B26,DATE(Ouverture!$B$4,2,1))))</x:f>
        <x:v>0</x:v>
      </x:c>
      <x:c r="D26" s="76" t="n">
        <x:f>IF('Réservations'!$N26&lt;&gt;"OK",0,MAX(0,MIN('Réservations'!$C26,DATE(Ouverture!$B$4,4,1))-MAX('Réservations'!$B26,DATE(Ouverture!$B$4,3,1))))</x:f>
        <x:v>0</x:v>
      </x:c>
      <x:c r="E26" s="76" t="n">
        <x:f>IF('Réservations'!$N26&lt;&gt;"OK",0,MAX(0,MIN('Réservations'!$C26,DATE(Ouverture!$B$4,5,1))-MAX('Réservations'!$B26,DATE(Ouverture!$B$4,4,1))))</x:f>
        <x:v>0</x:v>
      </x:c>
      <x:c r="F26" s="76" t="n">
        <x:f>IF('Réservations'!$N26&lt;&gt;"OK",0,MAX(0,MIN('Réservations'!$C26,DATE(Ouverture!$B$4,6,1))-MAX('Réservations'!$B26,DATE(Ouverture!$B$4,5,1))))</x:f>
        <x:v>0</x:v>
      </x:c>
      <x:c r="G26" s="76" t="n">
        <x:f>IF('Réservations'!$N26&lt;&gt;"OK",0,MAX(0,MIN('Réservations'!$C26,DATE(Ouverture!$B$4,7,1))-MAX('Réservations'!$B26,DATE(Ouverture!$B$4,6,1))))</x:f>
        <x:v>0</x:v>
      </x:c>
      <x:c r="H26" s="76" t="n">
        <x:f>IF('Réservations'!$N26&lt;&gt;"OK",0,MAX(0,MIN('Réservations'!$C26,DATE(Ouverture!$B$4,8,1))-MAX('Réservations'!$B26,DATE(Ouverture!$B$4,7,1))))</x:f>
        <x:v>0</x:v>
      </x:c>
      <x:c r="I26" s="76" t="n">
        <x:f>IF('Réservations'!$N26&lt;&gt;"OK",0,MAX(0,MIN('Réservations'!$C26,DATE(Ouverture!$B$4,9,1))-MAX('Réservations'!$B26,DATE(Ouverture!$B$4,8,1))))</x:f>
        <x:v>0</x:v>
      </x:c>
      <x:c r="J26" s="76" t="n">
        <x:f>IF('Réservations'!$N26&lt;&gt;"OK",0,MAX(0,MIN('Réservations'!$C26,DATE(Ouverture!$B$4,10,1))-MAX('Réservations'!$B26,DATE(Ouverture!$B$4,9,1))))</x:f>
        <x:v>0</x:v>
      </x:c>
      <x:c r="K26" s="76" t="n">
        <x:f>IF('Réservations'!$N26&lt;&gt;"OK",0,MAX(0,MIN('Réservations'!$C26,DATE(Ouverture!$B$4,11,1))-MAX('Réservations'!$B26,DATE(Ouverture!$B$4,10,1))))</x:f>
        <x:v>0</x:v>
      </x:c>
      <x:c r="L26" s="76" t="n">
        <x:f>IF('Réservations'!$N26&lt;&gt;"OK",0,MAX(0,MIN('Réservations'!$C26,DATE(Ouverture!$B$4,12,1))-MAX('Réservations'!$B26,DATE(Ouverture!$B$4,11,1))))</x:f>
        <x:v>0</x:v>
      </x:c>
      <x:c r="M26" s="76" t="n">
        <x:f>IF('Réservations'!$N26&lt;&gt;"OK",0,MAX(0,MIN('Réservations'!$C26,DATE(Ouverture!$B$4,13,1))-MAX('Réservations'!$B26,DATE(Ouverture!$B$4,12,1))))</x:f>
        <x:v>0</x:v>
      </x:c>
      <x:c r="N26" s="130" t="n">
        <x:f>IFERROR(IF('Réservations'!$N26="OK",'Réservations'!$G26/'Réservations'!$F26,0),0)</x:f>
        <x:v>0</x:v>
      </x:c>
      <x:c r="O26" s="130" t="n">
        <x:f>IFERROR(IF('Réservations'!$N26="OK",'Réservations'!$H26/'Réservations'!$F26,0),0)</x:f>
        <x:v>0</x:v>
      </x:c>
      <x:c r="P26" s="130" t="n">
        <x:f>IFERROR(IF('Réservations'!$N26="OK",'Réservations'!$I26/'Réservations'!$F26,0),0)</x:f>
        <x:v>0</x:v>
      </x:c>
      <x:c r="Q26" s="130" t="n">
        <x:f>IFERROR(IF('Réservations'!$N26="OK",'Réservations'!$J26/'Réservations'!$F26,0),0)</x:f>
        <x:v>0</x:v>
      </x:c>
      <x:c r="R26" s="130" t="n">
        <x:f>IFERROR(IF('Réservations'!$N26="OK",'Réservations'!$K26/'Réservations'!$F26,0),0)</x:f>
        <x:v>0</x:v>
      </x:c>
      <x:c r="S26" s="130" t="n">
        <x:f>IFERROR(IF('Réservations'!$N26="OK",'Réservations'!$L26/'Réservations'!$F26,0),0)</x:f>
        <x:v>0</x:v>
      </x:c>
      <x:c r="T26" s="130" t="n">
        <x:f>IFERROR(IF('Réservations'!$N26="OK",'Réservations'!$M26/'Réservations'!$F26,0),0)</x:f>
        <x:v>0</x:v>
      </x:c>
      <x:c r="U26" s="130" t="n">
        <x:f>SUM(B26:M26)</x:f>
        <x:v>0</x:v>
      </x:c>
      <x:c r="V26" s="130" t="n">
        <x:f>U26*N26</x:f>
        <x:v>0</x:v>
      </x:c>
      <x:c r="W26" s="130" t="n">
        <x:f>U26*O26</x:f>
        <x:v>0</x:v>
      </x:c>
      <x:c r="X26" s="130" t="n">
        <x:f>U26*P26</x:f>
        <x:v>0</x:v>
      </x:c>
      <x:c r="Y26" s="130" t="n">
        <x:f>U26*Q26</x:f>
        <x:v>0</x:v>
      </x:c>
      <x:c r="Z26" s="130" t="n">
        <x:f>U26*R26</x:f>
        <x:v>0</x:v>
      </x:c>
      <x:c r="AA26" s="130" t="n">
        <x:f>U26*S26</x:f>
        <x:v>0</x:v>
      </x:c>
      <x:c r="AB26" s="130" t="n">
        <x:f>U26*T26</x:f>
        <x:v>0</x:v>
      </x:c>
    </x:row>
    <x:row r="27">
      <x:c r="A27" s="24" t="str">
        <x:f>IF('Réservations'!A27="","",'Réservations'!A27)</x:f>
      </x:c>
      <x:c r="B27" s="76" t="n">
        <x:f>IF('Réservations'!$N27&lt;&gt;"OK",0,MAX(0,MIN('Réservations'!$C27,DATE(Ouverture!$B$4,2,1))-MAX('Réservations'!$B27,DATE(Ouverture!$B$4,1,1))))</x:f>
        <x:v>0</x:v>
      </x:c>
      <x:c r="C27" s="76" t="n">
        <x:f>IF('Réservations'!$N27&lt;&gt;"OK",0,MAX(0,MIN('Réservations'!$C27,DATE(Ouverture!$B$4,3,1))-MAX('Réservations'!$B27,DATE(Ouverture!$B$4,2,1))))</x:f>
        <x:v>0</x:v>
      </x:c>
      <x:c r="D27" s="76" t="n">
        <x:f>IF('Réservations'!$N27&lt;&gt;"OK",0,MAX(0,MIN('Réservations'!$C27,DATE(Ouverture!$B$4,4,1))-MAX('Réservations'!$B27,DATE(Ouverture!$B$4,3,1))))</x:f>
        <x:v>0</x:v>
      </x:c>
      <x:c r="E27" s="76" t="n">
        <x:f>IF('Réservations'!$N27&lt;&gt;"OK",0,MAX(0,MIN('Réservations'!$C27,DATE(Ouverture!$B$4,5,1))-MAX('Réservations'!$B27,DATE(Ouverture!$B$4,4,1))))</x:f>
        <x:v>0</x:v>
      </x:c>
      <x:c r="F27" s="76" t="n">
        <x:f>IF('Réservations'!$N27&lt;&gt;"OK",0,MAX(0,MIN('Réservations'!$C27,DATE(Ouverture!$B$4,6,1))-MAX('Réservations'!$B27,DATE(Ouverture!$B$4,5,1))))</x:f>
        <x:v>0</x:v>
      </x:c>
      <x:c r="G27" s="76" t="n">
        <x:f>IF('Réservations'!$N27&lt;&gt;"OK",0,MAX(0,MIN('Réservations'!$C27,DATE(Ouverture!$B$4,7,1))-MAX('Réservations'!$B27,DATE(Ouverture!$B$4,6,1))))</x:f>
        <x:v>0</x:v>
      </x:c>
      <x:c r="H27" s="76" t="n">
        <x:f>IF('Réservations'!$N27&lt;&gt;"OK",0,MAX(0,MIN('Réservations'!$C27,DATE(Ouverture!$B$4,8,1))-MAX('Réservations'!$B27,DATE(Ouverture!$B$4,7,1))))</x:f>
        <x:v>0</x:v>
      </x:c>
      <x:c r="I27" s="76" t="n">
        <x:f>IF('Réservations'!$N27&lt;&gt;"OK",0,MAX(0,MIN('Réservations'!$C27,DATE(Ouverture!$B$4,9,1))-MAX('Réservations'!$B27,DATE(Ouverture!$B$4,8,1))))</x:f>
        <x:v>0</x:v>
      </x:c>
      <x:c r="J27" s="76" t="n">
        <x:f>IF('Réservations'!$N27&lt;&gt;"OK",0,MAX(0,MIN('Réservations'!$C27,DATE(Ouverture!$B$4,10,1))-MAX('Réservations'!$B27,DATE(Ouverture!$B$4,9,1))))</x:f>
        <x:v>0</x:v>
      </x:c>
      <x:c r="K27" s="76" t="n">
        <x:f>IF('Réservations'!$N27&lt;&gt;"OK",0,MAX(0,MIN('Réservations'!$C27,DATE(Ouverture!$B$4,11,1))-MAX('Réservations'!$B27,DATE(Ouverture!$B$4,10,1))))</x:f>
        <x:v>0</x:v>
      </x:c>
      <x:c r="L27" s="76" t="n">
        <x:f>IF('Réservations'!$N27&lt;&gt;"OK",0,MAX(0,MIN('Réservations'!$C27,DATE(Ouverture!$B$4,12,1))-MAX('Réservations'!$B27,DATE(Ouverture!$B$4,11,1))))</x:f>
        <x:v>0</x:v>
      </x:c>
      <x:c r="M27" s="76" t="n">
        <x:f>IF('Réservations'!$N27&lt;&gt;"OK",0,MAX(0,MIN('Réservations'!$C27,DATE(Ouverture!$B$4,13,1))-MAX('Réservations'!$B27,DATE(Ouverture!$B$4,12,1))))</x:f>
        <x:v>0</x:v>
      </x:c>
      <x:c r="N27" s="130" t="n">
        <x:f>IFERROR(IF('Réservations'!$N27="OK",'Réservations'!$G27/'Réservations'!$F27,0),0)</x:f>
        <x:v>0</x:v>
      </x:c>
      <x:c r="O27" s="130" t="n">
        <x:f>IFERROR(IF('Réservations'!$N27="OK",'Réservations'!$H27/'Réservations'!$F27,0),0)</x:f>
        <x:v>0</x:v>
      </x:c>
      <x:c r="P27" s="130" t="n">
        <x:f>IFERROR(IF('Réservations'!$N27="OK",'Réservations'!$I27/'Réservations'!$F27,0),0)</x:f>
        <x:v>0</x:v>
      </x:c>
      <x:c r="Q27" s="130" t="n">
        <x:f>IFERROR(IF('Réservations'!$N27="OK",'Réservations'!$J27/'Réservations'!$F27,0),0)</x:f>
        <x:v>0</x:v>
      </x:c>
      <x:c r="R27" s="130" t="n">
        <x:f>IFERROR(IF('Réservations'!$N27="OK",'Réservations'!$K27/'Réservations'!$F27,0),0)</x:f>
        <x:v>0</x:v>
      </x:c>
      <x:c r="S27" s="130" t="n">
        <x:f>IFERROR(IF('Réservations'!$N27="OK",'Réservations'!$L27/'Réservations'!$F27,0),0)</x:f>
        <x:v>0</x:v>
      </x:c>
      <x:c r="T27" s="130" t="n">
        <x:f>IFERROR(IF('Réservations'!$N27="OK",'Réservations'!$M27/'Réservations'!$F27,0),0)</x:f>
        <x:v>0</x:v>
      </x:c>
      <x:c r="U27" s="130" t="n">
        <x:f>SUM(B27:M27)</x:f>
        <x:v>0</x:v>
      </x:c>
      <x:c r="V27" s="130" t="n">
        <x:f>U27*N27</x:f>
        <x:v>0</x:v>
      </x:c>
      <x:c r="W27" s="130" t="n">
        <x:f>U27*O27</x:f>
        <x:v>0</x:v>
      </x:c>
      <x:c r="X27" s="130" t="n">
        <x:f>U27*P27</x:f>
        <x:v>0</x:v>
      </x:c>
      <x:c r="Y27" s="130" t="n">
        <x:f>U27*Q27</x:f>
        <x:v>0</x:v>
      </x:c>
      <x:c r="Z27" s="130" t="n">
        <x:f>U27*R27</x:f>
        <x:v>0</x:v>
      </x:c>
      <x:c r="AA27" s="130" t="n">
        <x:f>U27*S27</x:f>
        <x:v>0</x:v>
      </x:c>
      <x:c r="AB27" s="130" t="n">
        <x:f>U27*T27</x:f>
        <x:v>0</x:v>
      </x:c>
    </x:row>
    <x:row r="28">
      <x:c r="A28" s="24" t="str">
        <x:f>IF('Réservations'!A28="","",'Réservations'!A28)</x:f>
      </x:c>
      <x:c r="B28" s="76" t="n">
        <x:f>IF('Réservations'!$N28&lt;&gt;"OK",0,MAX(0,MIN('Réservations'!$C28,DATE(Ouverture!$B$4,2,1))-MAX('Réservations'!$B28,DATE(Ouverture!$B$4,1,1))))</x:f>
        <x:v>0</x:v>
      </x:c>
      <x:c r="C28" s="76" t="n">
        <x:f>IF('Réservations'!$N28&lt;&gt;"OK",0,MAX(0,MIN('Réservations'!$C28,DATE(Ouverture!$B$4,3,1))-MAX('Réservations'!$B28,DATE(Ouverture!$B$4,2,1))))</x:f>
        <x:v>0</x:v>
      </x:c>
      <x:c r="D28" s="76" t="n">
        <x:f>IF('Réservations'!$N28&lt;&gt;"OK",0,MAX(0,MIN('Réservations'!$C28,DATE(Ouverture!$B$4,4,1))-MAX('Réservations'!$B28,DATE(Ouverture!$B$4,3,1))))</x:f>
        <x:v>0</x:v>
      </x:c>
      <x:c r="E28" s="76" t="n">
        <x:f>IF('Réservations'!$N28&lt;&gt;"OK",0,MAX(0,MIN('Réservations'!$C28,DATE(Ouverture!$B$4,5,1))-MAX('Réservations'!$B28,DATE(Ouverture!$B$4,4,1))))</x:f>
        <x:v>0</x:v>
      </x:c>
      <x:c r="F28" s="76" t="n">
        <x:f>IF('Réservations'!$N28&lt;&gt;"OK",0,MAX(0,MIN('Réservations'!$C28,DATE(Ouverture!$B$4,6,1))-MAX('Réservations'!$B28,DATE(Ouverture!$B$4,5,1))))</x:f>
        <x:v>0</x:v>
      </x:c>
      <x:c r="G28" s="76" t="n">
        <x:f>IF('Réservations'!$N28&lt;&gt;"OK",0,MAX(0,MIN('Réservations'!$C28,DATE(Ouverture!$B$4,7,1))-MAX('Réservations'!$B28,DATE(Ouverture!$B$4,6,1))))</x:f>
        <x:v>0</x:v>
      </x:c>
      <x:c r="H28" s="76" t="n">
        <x:f>IF('Réservations'!$N28&lt;&gt;"OK",0,MAX(0,MIN('Réservations'!$C28,DATE(Ouverture!$B$4,8,1))-MAX('Réservations'!$B28,DATE(Ouverture!$B$4,7,1))))</x:f>
        <x:v>0</x:v>
      </x:c>
      <x:c r="I28" s="76" t="n">
        <x:f>IF('Réservations'!$N28&lt;&gt;"OK",0,MAX(0,MIN('Réservations'!$C28,DATE(Ouverture!$B$4,9,1))-MAX('Réservations'!$B28,DATE(Ouverture!$B$4,8,1))))</x:f>
        <x:v>0</x:v>
      </x:c>
      <x:c r="J28" s="76" t="n">
        <x:f>IF('Réservations'!$N28&lt;&gt;"OK",0,MAX(0,MIN('Réservations'!$C28,DATE(Ouverture!$B$4,10,1))-MAX('Réservations'!$B28,DATE(Ouverture!$B$4,9,1))))</x:f>
        <x:v>0</x:v>
      </x:c>
      <x:c r="K28" s="76" t="n">
        <x:f>IF('Réservations'!$N28&lt;&gt;"OK",0,MAX(0,MIN('Réservations'!$C28,DATE(Ouverture!$B$4,11,1))-MAX('Réservations'!$B28,DATE(Ouverture!$B$4,10,1))))</x:f>
        <x:v>0</x:v>
      </x:c>
      <x:c r="L28" s="76" t="n">
        <x:f>IF('Réservations'!$N28&lt;&gt;"OK",0,MAX(0,MIN('Réservations'!$C28,DATE(Ouverture!$B$4,12,1))-MAX('Réservations'!$B28,DATE(Ouverture!$B$4,11,1))))</x:f>
        <x:v>0</x:v>
      </x:c>
      <x:c r="M28" s="76" t="n">
        <x:f>IF('Réservations'!$N28&lt;&gt;"OK",0,MAX(0,MIN('Réservations'!$C28,DATE(Ouverture!$B$4,13,1))-MAX('Réservations'!$B28,DATE(Ouverture!$B$4,12,1))))</x:f>
        <x:v>0</x:v>
      </x:c>
      <x:c r="N28" s="130" t="n">
        <x:f>IFERROR(IF('Réservations'!$N28="OK",'Réservations'!$G28/'Réservations'!$F28,0),0)</x:f>
        <x:v>0</x:v>
      </x:c>
      <x:c r="O28" s="130" t="n">
        <x:f>IFERROR(IF('Réservations'!$N28="OK",'Réservations'!$H28/'Réservations'!$F28,0),0)</x:f>
        <x:v>0</x:v>
      </x:c>
      <x:c r="P28" s="130" t="n">
        <x:f>IFERROR(IF('Réservations'!$N28="OK",'Réservations'!$I28/'Réservations'!$F28,0),0)</x:f>
        <x:v>0</x:v>
      </x:c>
      <x:c r="Q28" s="130" t="n">
        <x:f>IFERROR(IF('Réservations'!$N28="OK",'Réservations'!$J28/'Réservations'!$F28,0),0)</x:f>
        <x:v>0</x:v>
      </x:c>
      <x:c r="R28" s="130" t="n">
        <x:f>IFERROR(IF('Réservations'!$N28="OK",'Réservations'!$K28/'Réservations'!$F28,0),0)</x:f>
        <x:v>0</x:v>
      </x:c>
      <x:c r="S28" s="130" t="n">
        <x:f>IFERROR(IF('Réservations'!$N28="OK",'Réservations'!$L28/'Réservations'!$F28,0),0)</x:f>
        <x:v>0</x:v>
      </x:c>
      <x:c r="T28" s="130" t="n">
        <x:f>IFERROR(IF('Réservations'!$N28="OK",'Réservations'!$M28/'Réservations'!$F28,0),0)</x:f>
        <x:v>0</x:v>
      </x:c>
      <x:c r="U28" s="130" t="n">
        <x:f>SUM(B28:M28)</x:f>
        <x:v>0</x:v>
      </x:c>
      <x:c r="V28" s="130" t="n">
        <x:f>U28*N28</x:f>
        <x:v>0</x:v>
      </x:c>
      <x:c r="W28" s="130" t="n">
        <x:f>U28*O28</x:f>
        <x:v>0</x:v>
      </x:c>
      <x:c r="X28" s="130" t="n">
        <x:f>U28*P28</x:f>
        <x:v>0</x:v>
      </x:c>
      <x:c r="Y28" s="130" t="n">
        <x:f>U28*Q28</x:f>
        <x:v>0</x:v>
      </x:c>
      <x:c r="Z28" s="130" t="n">
        <x:f>U28*R28</x:f>
        <x:v>0</x:v>
      </x:c>
      <x:c r="AA28" s="130" t="n">
        <x:f>U28*S28</x:f>
        <x:v>0</x:v>
      </x:c>
      <x:c r="AB28" s="130" t="n">
        <x:f>U28*T28</x:f>
        <x:v>0</x:v>
      </x:c>
    </x:row>
    <x:row r="29">
      <x:c r="A29" s="24" t="str">
        <x:f>IF('Réservations'!A29="","",'Réservations'!A29)</x:f>
      </x:c>
      <x:c r="B29" s="76" t="n">
        <x:f>IF('Réservations'!$N29&lt;&gt;"OK",0,MAX(0,MIN('Réservations'!$C29,DATE(Ouverture!$B$4,2,1))-MAX('Réservations'!$B29,DATE(Ouverture!$B$4,1,1))))</x:f>
        <x:v>0</x:v>
      </x:c>
      <x:c r="C29" s="76" t="n">
        <x:f>IF('Réservations'!$N29&lt;&gt;"OK",0,MAX(0,MIN('Réservations'!$C29,DATE(Ouverture!$B$4,3,1))-MAX('Réservations'!$B29,DATE(Ouverture!$B$4,2,1))))</x:f>
        <x:v>0</x:v>
      </x:c>
      <x:c r="D29" s="76" t="n">
        <x:f>IF('Réservations'!$N29&lt;&gt;"OK",0,MAX(0,MIN('Réservations'!$C29,DATE(Ouverture!$B$4,4,1))-MAX('Réservations'!$B29,DATE(Ouverture!$B$4,3,1))))</x:f>
        <x:v>0</x:v>
      </x:c>
      <x:c r="E29" s="76" t="n">
        <x:f>IF('Réservations'!$N29&lt;&gt;"OK",0,MAX(0,MIN('Réservations'!$C29,DATE(Ouverture!$B$4,5,1))-MAX('Réservations'!$B29,DATE(Ouverture!$B$4,4,1))))</x:f>
        <x:v>0</x:v>
      </x:c>
      <x:c r="F29" s="76" t="n">
        <x:f>IF('Réservations'!$N29&lt;&gt;"OK",0,MAX(0,MIN('Réservations'!$C29,DATE(Ouverture!$B$4,6,1))-MAX('Réservations'!$B29,DATE(Ouverture!$B$4,5,1))))</x:f>
        <x:v>0</x:v>
      </x:c>
      <x:c r="G29" s="76" t="n">
        <x:f>IF('Réservations'!$N29&lt;&gt;"OK",0,MAX(0,MIN('Réservations'!$C29,DATE(Ouverture!$B$4,7,1))-MAX('Réservations'!$B29,DATE(Ouverture!$B$4,6,1))))</x:f>
        <x:v>0</x:v>
      </x:c>
      <x:c r="H29" s="76" t="n">
        <x:f>IF('Réservations'!$N29&lt;&gt;"OK",0,MAX(0,MIN('Réservations'!$C29,DATE(Ouverture!$B$4,8,1))-MAX('Réservations'!$B29,DATE(Ouverture!$B$4,7,1))))</x:f>
        <x:v>0</x:v>
      </x:c>
      <x:c r="I29" s="76" t="n">
        <x:f>IF('Réservations'!$N29&lt;&gt;"OK",0,MAX(0,MIN('Réservations'!$C29,DATE(Ouverture!$B$4,9,1))-MAX('Réservations'!$B29,DATE(Ouverture!$B$4,8,1))))</x:f>
        <x:v>0</x:v>
      </x:c>
      <x:c r="J29" s="76" t="n">
        <x:f>IF('Réservations'!$N29&lt;&gt;"OK",0,MAX(0,MIN('Réservations'!$C29,DATE(Ouverture!$B$4,10,1))-MAX('Réservations'!$B29,DATE(Ouverture!$B$4,9,1))))</x:f>
        <x:v>0</x:v>
      </x:c>
      <x:c r="K29" s="76" t="n">
        <x:f>IF('Réservations'!$N29&lt;&gt;"OK",0,MAX(0,MIN('Réservations'!$C29,DATE(Ouverture!$B$4,11,1))-MAX('Réservations'!$B29,DATE(Ouverture!$B$4,10,1))))</x:f>
        <x:v>0</x:v>
      </x:c>
      <x:c r="L29" s="76" t="n">
        <x:f>IF('Réservations'!$N29&lt;&gt;"OK",0,MAX(0,MIN('Réservations'!$C29,DATE(Ouverture!$B$4,12,1))-MAX('Réservations'!$B29,DATE(Ouverture!$B$4,11,1))))</x:f>
        <x:v>0</x:v>
      </x:c>
      <x:c r="M29" s="76" t="n">
        <x:f>IF('Réservations'!$N29&lt;&gt;"OK",0,MAX(0,MIN('Réservations'!$C29,DATE(Ouverture!$B$4,13,1))-MAX('Réservations'!$B29,DATE(Ouverture!$B$4,12,1))))</x:f>
        <x:v>0</x:v>
      </x:c>
      <x:c r="N29" s="130" t="n">
        <x:f>IFERROR(IF('Réservations'!$N29="OK",'Réservations'!$G29/'Réservations'!$F29,0),0)</x:f>
        <x:v>0</x:v>
      </x:c>
      <x:c r="O29" s="130" t="n">
        <x:f>IFERROR(IF('Réservations'!$N29="OK",'Réservations'!$H29/'Réservations'!$F29,0),0)</x:f>
        <x:v>0</x:v>
      </x:c>
      <x:c r="P29" s="130" t="n">
        <x:f>IFERROR(IF('Réservations'!$N29="OK",'Réservations'!$I29/'Réservations'!$F29,0),0)</x:f>
        <x:v>0</x:v>
      </x:c>
      <x:c r="Q29" s="130" t="n">
        <x:f>IFERROR(IF('Réservations'!$N29="OK",'Réservations'!$J29/'Réservations'!$F29,0),0)</x:f>
        <x:v>0</x:v>
      </x:c>
      <x:c r="R29" s="130" t="n">
        <x:f>IFERROR(IF('Réservations'!$N29="OK",'Réservations'!$K29/'Réservations'!$F29,0),0)</x:f>
        <x:v>0</x:v>
      </x:c>
      <x:c r="S29" s="130" t="n">
        <x:f>IFERROR(IF('Réservations'!$N29="OK",'Réservations'!$L29/'Réservations'!$F29,0),0)</x:f>
        <x:v>0</x:v>
      </x:c>
      <x:c r="T29" s="130" t="n">
        <x:f>IFERROR(IF('Réservations'!$N29="OK",'Réservations'!$M29/'Réservations'!$F29,0),0)</x:f>
        <x:v>0</x:v>
      </x:c>
      <x:c r="U29" s="130" t="n">
        <x:f>SUM(B29:M29)</x:f>
        <x:v>0</x:v>
      </x:c>
      <x:c r="V29" s="130" t="n">
        <x:f>U29*N29</x:f>
        <x:v>0</x:v>
      </x:c>
      <x:c r="W29" s="130" t="n">
        <x:f>U29*O29</x:f>
        <x:v>0</x:v>
      </x:c>
      <x:c r="X29" s="130" t="n">
        <x:f>U29*P29</x:f>
        <x:v>0</x:v>
      </x:c>
      <x:c r="Y29" s="130" t="n">
        <x:f>U29*Q29</x:f>
        <x:v>0</x:v>
      </x:c>
      <x:c r="Z29" s="130" t="n">
        <x:f>U29*R29</x:f>
        <x:v>0</x:v>
      </x:c>
      <x:c r="AA29" s="130" t="n">
        <x:f>U29*S29</x:f>
        <x:v>0</x:v>
      </x:c>
      <x:c r="AB29" s="130" t="n">
        <x:f>U29*T29</x:f>
        <x:v>0</x:v>
      </x:c>
    </x:row>
    <x:row r="30">
      <x:c r="A30" s="24" t="str">
        <x:f>IF('Réservations'!A30="","",'Réservations'!A30)</x:f>
      </x:c>
      <x:c r="B30" s="76" t="n">
        <x:f>IF('Réservations'!$N30&lt;&gt;"OK",0,MAX(0,MIN('Réservations'!$C30,DATE(Ouverture!$B$4,2,1))-MAX('Réservations'!$B30,DATE(Ouverture!$B$4,1,1))))</x:f>
        <x:v>0</x:v>
      </x:c>
      <x:c r="C30" s="76" t="n">
        <x:f>IF('Réservations'!$N30&lt;&gt;"OK",0,MAX(0,MIN('Réservations'!$C30,DATE(Ouverture!$B$4,3,1))-MAX('Réservations'!$B30,DATE(Ouverture!$B$4,2,1))))</x:f>
        <x:v>0</x:v>
      </x:c>
      <x:c r="D30" s="76" t="n">
        <x:f>IF('Réservations'!$N30&lt;&gt;"OK",0,MAX(0,MIN('Réservations'!$C30,DATE(Ouverture!$B$4,4,1))-MAX('Réservations'!$B30,DATE(Ouverture!$B$4,3,1))))</x:f>
        <x:v>0</x:v>
      </x:c>
      <x:c r="E30" s="76" t="n">
        <x:f>IF('Réservations'!$N30&lt;&gt;"OK",0,MAX(0,MIN('Réservations'!$C30,DATE(Ouverture!$B$4,5,1))-MAX('Réservations'!$B30,DATE(Ouverture!$B$4,4,1))))</x:f>
        <x:v>0</x:v>
      </x:c>
      <x:c r="F30" s="76" t="n">
        <x:f>IF('Réservations'!$N30&lt;&gt;"OK",0,MAX(0,MIN('Réservations'!$C30,DATE(Ouverture!$B$4,6,1))-MAX('Réservations'!$B30,DATE(Ouverture!$B$4,5,1))))</x:f>
        <x:v>0</x:v>
      </x:c>
      <x:c r="G30" s="76" t="n">
        <x:f>IF('Réservations'!$N30&lt;&gt;"OK",0,MAX(0,MIN('Réservations'!$C30,DATE(Ouverture!$B$4,7,1))-MAX('Réservations'!$B30,DATE(Ouverture!$B$4,6,1))))</x:f>
        <x:v>0</x:v>
      </x:c>
      <x:c r="H30" s="76" t="n">
        <x:f>IF('Réservations'!$N30&lt;&gt;"OK",0,MAX(0,MIN('Réservations'!$C30,DATE(Ouverture!$B$4,8,1))-MAX('Réservations'!$B30,DATE(Ouverture!$B$4,7,1))))</x:f>
        <x:v>0</x:v>
      </x:c>
      <x:c r="I30" s="76" t="n">
        <x:f>IF('Réservations'!$N30&lt;&gt;"OK",0,MAX(0,MIN('Réservations'!$C30,DATE(Ouverture!$B$4,9,1))-MAX('Réservations'!$B30,DATE(Ouverture!$B$4,8,1))))</x:f>
        <x:v>0</x:v>
      </x:c>
      <x:c r="J30" s="76" t="n">
        <x:f>IF('Réservations'!$N30&lt;&gt;"OK",0,MAX(0,MIN('Réservations'!$C30,DATE(Ouverture!$B$4,10,1))-MAX('Réservations'!$B30,DATE(Ouverture!$B$4,9,1))))</x:f>
        <x:v>0</x:v>
      </x:c>
      <x:c r="K30" s="76" t="n">
        <x:f>IF('Réservations'!$N30&lt;&gt;"OK",0,MAX(0,MIN('Réservations'!$C30,DATE(Ouverture!$B$4,11,1))-MAX('Réservations'!$B30,DATE(Ouverture!$B$4,10,1))))</x:f>
        <x:v>0</x:v>
      </x:c>
      <x:c r="L30" s="76" t="n">
        <x:f>IF('Réservations'!$N30&lt;&gt;"OK",0,MAX(0,MIN('Réservations'!$C30,DATE(Ouverture!$B$4,12,1))-MAX('Réservations'!$B30,DATE(Ouverture!$B$4,11,1))))</x:f>
        <x:v>0</x:v>
      </x:c>
      <x:c r="M30" s="76" t="n">
        <x:f>IF('Réservations'!$N30&lt;&gt;"OK",0,MAX(0,MIN('Réservations'!$C30,DATE(Ouverture!$B$4,13,1))-MAX('Réservations'!$B30,DATE(Ouverture!$B$4,12,1))))</x:f>
        <x:v>0</x:v>
      </x:c>
      <x:c r="N30" s="130" t="n">
        <x:f>IFERROR(IF('Réservations'!$N30="OK",'Réservations'!$G30/'Réservations'!$F30,0),0)</x:f>
        <x:v>0</x:v>
      </x:c>
      <x:c r="O30" s="130" t="n">
        <x:f>IFERROR(IF('Réservations'!$N30="OK",'Réservations'!$H30/'Réservations'!$F30,0),0)</x:f>
        <x:v>0</x:v>
      </x:c>
      <x:c r="P30" s="130" t="n">
        <x:f>IFERROR(IF('Réservations'!$N30="OK",'Réservations'!$I30/'Réservations'!$F30,0),0)</x:f>
        <x:v>0</x:v>
      </x:c>
      <x:c r="Q30" s="130" t="n">
        <x:f>IFERROR(IF('Réservations'!$N30="OK",'Réservations'!$J30/'Réservations'!$F30,0),0)</x:f>
        <x:v>0</x:v>
      </x:c>
      <x:c r="R30" s="130" t="n">
        <x:f>IFERROR(IF('Réservations'!$N30="OK",'Réservations'!$K30/'Réservations'!$F30,0),0)</x:f>
        <x:v>0</x:v>
      </x:c>
      <x:c r="S30" s="130" t="n">
        <x:f>IFERROR(IF('Réservations'!$N30="OK",'Réservations'!$L30/'Réservations'!$F30,0),0)</x:f>
        <x:v>0</x:v>
      </x:c>
      <x:c r="T30" s="130" t="n">
        <x:f>IFERROR(IF('Réservations'!$N30="OK",'Réservations'!$M30/'Réservations'!$F30,0),0)</x:f>
        <x:v>0</x:v>
      </x:c>
      <x:c r="U30" s="130" t="n">
        <x:f>SUM(B30:M30)</x:f>
        <x:v>0</x:v>
      </x:c>
      <x:c r="V30" s="130" t="n">
        <x:f>U30*N30</x:f>
        <x:v>0</x:v>
      </x:c>
      <x:c r="W30" s="130" t="n">
        <x:f>U30*O30</x:f>
        <x:v>0</x:v>
      </x:c>
      <x:c r="X30" s="130" t="n">
        <x:f>U30*P30</x:f>
        <x:v>0</x:v>
      </x:c>
      <x:c r="Y30" s="130" t="n">
        <x:f>U30*Q30</x:f>
        <x:v>0</x:v>
      </x:c>
      <x:c r="Z30" s="130" t="n">
        <x:f>U30*R30</x:f>
        <x:v>0</x:v>
      </x:c>
      <x:c r="AA30" s="130" t="n">
        <x:f>U30*S30</x:f>
        <x:v>0</x:v>
      </x:c>
      <x:c r="AB30" s="130" t="n">
        <x:f>U30*T30</x:f>
        <x:v>0</x:v>
      </x:c>
    </x:row>
    <x:row r="31">
      <x:c r="A31" s="24" t="str">
        <x:f>IF('Réservations'!A31="","",'Réservations'!A31)</x:f>
      </x:c>
      <x:c r="B31" s="76" t="n">
        <x:f>IF('Réservations'!$N31&lt;&gt;"OK",0,MAX(0,MIN('Réservations'!$C31,DATE(Ouverture!$B$4,2,1))-MAX('Réservations'!$B31,DATE(Ouverture!$B$4,1,1))))</x:f>
        <x:v>0</x:v>
      </x:c>
      <x:c r="C31" s="76" t="n">
        <x:f>IF('Réservations'!$N31&lt;&gt;"OK",0,MAX(0,MIN('Réservations'!$C31,DATE(Ouverture!$B$4,3,1))-MAX('Réservations'!$B31,DATE(Ouverture!$B$4,2,1))))</x:f>
        <x:v>0</x:v>
      </x:c>
      <x:c r="D31" s="76" t="n">
        <x:f>IF('Réservations'!$N31&lt;&gt;"OK",0,MAX(0,MIN('Réservations'!$C31,DATE(Ouverture!$B$4,4,1))-MAX('Réservations'!$B31,DATE(Ouverture!$B$4,3,1))))</x:f>
        <x:v>0</x:v>
      </x:c>
      <x:c r="E31" s="76" t="n">
        <x:f>IF('Réservations'!$N31&lt;&gt;"OK",0,MAX(0,MIN('Réservations'!$C31,DATE(Ouverture!$B$4,5,1))-MAX('Réservations'!$B31,DATE(Ouverture!$B$4,4,1))))</x:f>
        <x:v>0</x:v>
      </x:c>
      <x:c r="F31" s="76" t="n">
        <x:f>IF('Réservations'!$N31&lt;&gt;"OK",0,MAX(0,MIN('Réservations'!$C31,DATE(Ouverture!$B$4,6,1))-MAX('Réservations'!$B31,DATE(Ouverture!$B$4,5,1))))</x:f>
        <x:v>0</x:v>
      </x:c>
      <x:c r="G31" s="76" t="n">
        <x:f>IF('Réservations'!$N31&lt;&gt;"OK",0,MAX(0,MIN('Réservations'!$C31,DATE(Ouverture!$B$4,7,1))-MAX('Réservations'!$B31,DATE(Ouverture!$B$4,6,1))))</x:f>
        <x:v>0</x:v>
      </x:c>
      <x:c r="H31" s="76" t="n">
        <x:f>IF('Réservations'!$N31&lt;&gt;"OK",0,MAX(0,MIN('Réservations'!$C31,DATE(Ouverture!$B$4,8,1))-MAX('Réservations'!$B31,DATE(Ouverture!$B$4,7,1))))</x:f>
        <x:v>0</x:v>
      </x:c>
      <x:c r="I31" s="76" t="n">
        <x:f>IF('Réservations'!$N31&lt;&gt;"OK",0,MAX(0,MIN('Réservations'!$C31,DATE(Ouverture!$B$4,9,1))-MAX('Réservations'!$B31,DATE(Ouverture!$B$4,8,1))))</x:f>
        <x:v>0</x:v>
      </x:c>
      <x:c r="J31" s="76" t="n">
        <x:f>IF('Réservations'!$N31&lt;&gt;"OK",0,MAX(0,MIN('Réservations'!$C31,DATE(Ouverture!$B$4,10,1))-MAX('Réservations'!$B31,DATE(Ouverture!$B$4,9,1))))</x:f>
        <x:v>0</x:v>
      </x:c>
      <x:c r="K31" s="76" t="n">
        <x:f>IF('Réservations'!$N31&lt;&gt;"OK",0,MAX(0,MIN('Réservations'!$C31,DATE(Ouverture!$B$4,11,1))-MAX('Réservations'!$B31,DATE(Ouverture!$B$4,10,1))))</x:f>
        <x:v>0</x:v>
      </x:c>
      <x:c r="L31" s="76" t="n">
        <x:f>IF('Réservations'!$N31&lt;&gt;"OK",0,MAX(0,MIN('Réservations'!$C31,DATE(Ouverture!$B$4,12,1))-MAX('Réservations'!$B31,DATE(Ouverture!$B$4,11,1))))</x:f>
        <x:v>0</x:v>
      </x:c>
      <x:c r="M31" s="76" t="n">
        <x:f>IF('Réservations'!$N31&lt;&gt;"OK",0,MAX(0,MIN('Réservations'!$C31,DATE(Ouverture!$B$4,13,1))-MAX('Réservations'!$B31,DATE(Ouverture!$B$4,12,1))))</x:f>
        <x:v>0</x:v>
      </x:c>
      <x:c r="N31" s="130" t="n">
        <x:f>IFERROR(IF('Réservations'!$N31="OK",'Réservations'!$G31/'Réservations'!$F31,0),0)</x:f>
        <x:v>0</x:v>
      </x:c>
      <x:c r="O31" s="130" t="n">
        <x:f>IFERROR(IF('Réservations'!$N31="OK",'Réservations'!$H31/'Réservations'!$F31,0),0)</x:f>
        <x:v>0</x:v>
      </x:c>
      <x:c r="P31" s="130" t="n">
        <x:f>IFERROR(IF('Réservations'!$N31="OK",'Réservations'!$I31/'Réservations'!$F31,0),0)</x:f>
        <x:v>0</x:v>
      </x:c>
      <x:c r="Q31" s="130" t="n">
        <x:f>IFERROR(IF('Réservations'!$N31="OK",'Réservations'!$J31/'Réservations'!$F31,0),0)</x:f>
        <x:v>0</x:v>
      </x:c>
      <x:c r="R31" s="130" t="n">
        <x:f>IFERROR(IF('Réservations'!$N31="OK",'Réservations'!$K31/'Réservations'!$F31,0),0)</x:f>
        <x:v>0</x:v>
      </x:c>
      <x:c r="S31" s="130" t="n">
        <x:f>IFERROR(IF('Réservations'!$N31="OK",'Réservations'!$L31/'Réservations'!$F31,0),0)</x:f>
        <x:v>0</x:v>
      </x:c>
      <x:c r="T31" s="130" t="n">
        <x:f>IFERROR(IF('Réservations'!$N31="OK",'Réservations'!$M31/'Réservations'!$F31,0),0)</x:f>
        <x:v>0</x:v>
      </x:c>
      <x:c r="U31" s="130" t="n">
        <x:f>SUM(B31:M31)</x:f>
        <x:v>0</x:v>
      </x:c>
      <x:c r="V31" s="130" t="n">
        <x:f>U31*N31</x:f>
        <x:v>0</x:v>
      </x:c>
      <x:c r="W31" s="130" t="n">
        <x:f>U31*O31</x:f>
        <x:v>0</x:v>
      </x:c>
      <x:c r="X31" s="130" t="n">
        <x:f>U31*P31</x:f>
        <x:v>0</x:v>
      </x:c>
      <x:c r="Y31" s="130" t="n">
        <x:f>U31*Q31</x:f>
        <x:v>0</x:v>
      </x:c>
      <x:c r="Z31" s="130" t="n">
        <x:f>U31*R31</x:f>
        <x:v>0</x:v>
      </x:c>
      <x:c r="AA31" s="130" t="n">
        <x:f>U31*S31</x:f>
        <x:v>0</x:v>
      </x:c>
      <x:c r="AB31" s="130" t="n">
        <x:f>U31*T31</x:f>
        <x:v>0</x:v>
      </x:c>
    </x:row>
    <x:row r="32">
      <x:c r="A32" s="24" t="str">
        <x:f>IF('Réservations'!A32="","",'Réservations'!A32)</x:f>
      </x:c>
      <x:c r="B32" s="76" t="n">
        <x:f>IF('Réservations'!$N32&lt;&gt;"OK",0,MAX(0,MIN('Réservations'!$C32,DATE(Ouverture!$B$4,2,1))-MAX('Réservations'!$B32,DATE(Ouverture!$B$4,1,1))))</x:f>
        <x:v>0</x:v>
      </x:c>
      <x:c r="C32" s="76" t="n">
        <x:f>IF('Réservations'!$N32&lt;&gt;"OK",0,MAX(0,MIN('Réservations'!$C32,DATE(Ouverture!$B$4,3,1))-MAX('Réservations'!$B32,DATE(Ouverture!$B$4,2,1))))</x:f>
        <x:v>0</x:v>
      </x:c>
      <x:c r="D32" s="76" t="n">
        <x:f>IF('Réservations'!$N32&lt;&gt;"OK",0,MAX(0,MIN('Réservations'!$C32,DATE(Ouverture!$B$4,4,1))-MAX('Réservations'!$B32,DATE(Ouverture!$B$4,3,1))))</x:f>
        <x:v>0</x:v>
      </x:c>
      <x:c r="E32" s="76" t="n">
        <x:f>IF('Réservations'!$N32&lt;&gt;"OK",0,MAX(0,MIN('Réservations'!$C32,DATE(Ouverture!$B$4,5,1))-MAX('Réservations'!$B32,DATE(Ouverture!$B$4,4,1))))</x:f>
        <x:v>0</x:v>
      </x:c>
      <x:c r="F32" s="76" t="n">
        <x:f>IF('Réservations'!$N32&lt;&gt;"OK",0,MAX(0,MIN('Réservations'!$C32,DATE(Ouverture!$B$4,6,1))-MAX('Réservations'!$B32,DATE(Ouverture!$B$4,5,1))))</x:f>
        <x:v>0</x:v>
      </x:c>
      <x:c r="G32" s="76" t="n">
        <x:f>IF('Réservations'!$N32&lt;&gt;"OK",0,MAX(0,MIN('Réservations'!$C32,DATE(Ouverture!$B$4,7,1))-MAX('Réservations'!$B32,DATE(Ouverture!$B$4,6,1))))</x:f>
        <x:v>0</x:v>
      </x:c>
      <x:c r="H32" s="76" t="n">
        <x:f>IF('Réservations'!$N32&lt;&gt;"OK",0,MAX(0,MIN('Réservations'!$C32,DATE(Ouverture!$B$4,8,1))-MAX('Réservations'!$B32,DATE(Ouverture!$B$4,7,1))))</x:f>
        <x:v>0</x:v>
      </x:c>
      <x:c r="I32" s="76" t="n">
        <x:f>IF('Réservations'!$N32&lt;&gt;"OK",0,MAX(0,MIN('Réservations'!$C32,DATE(Ouverture!$B$4,9,1))-MAX('Réservations'!$B32,DATE(Ouverture!$B$4,8,1))))</x:f>
        <x:v>0</x:v>
      </x:c>
      <x:c r="J32" s="76" t="n">
        <x:f>IF('Réservations'!$N32&lt;&gt;"OK",0,MAX(0,MIN('Réservations'!$C32,DATE(Ouverture!$B$4,10,1))-MAX('Réservations'!$B32,DATE(Ouverture!$B$4,9,1))))</x:f>
        <x:v>0</x:v>
      </x:c>
      <x:c r="K32" s="76" t="n">
        <x:f>IF('Réservations'!$N32&lt;&gt;"OK",0,MAX(0,MIN('Réservations'!$C32,DATE(Ouverture!$B$4,11,1))-MAX('Réservations'!$B32,DATE(Ouverture!$B$4,10,1))))</x:f>
        <x:v>0</x:v>
      </x:c>
      <x:c r="L32" s="76" t="n">
        <x:f>IF('Réservations'!$N32&lt;&gt;"OK",0,MAX(0,MIN('Réservations'!$C32,DATE(Ouverture!$B$4,12,1))-MAX('Réservations'!$B32,DATE(Ouverture!$B$4,11,1))))</x:f>
        <x:v>0</x:v>
      </x:c>
      <x:c r="M32" s="76" t="n">
        <x:f>IF('Réservations'!$N32&lt;&gt;"OK",0,MAX(0,MIN('Réservations'!$C32,DATE(Ouverture!$B$4,13,1))-MAX('Réservations'!$B32,DATE(Ouverture!$B$4,12,1))))</x:f>
        <x:v>0</x:v>
      </x:c>
      <x:c r="N32" s="130" t="n">
        <x:f>IFERROR(IF('Réservations'!$N32="OK",'Réservations'!$G32/'Réservations'!$F32,0),0)</x:f>
        <x:v>0</x:v>
      </x:c>
      <x:c r="O32" s="130" t="n">
        <x:f>IFERROR(IF('Réservations'!$N32="OK",'Réservations'!$H32/'Réservations'!$F32,0),0)</x:f>
        <x:v>0</x:v>
      </x:c>
      <x:c r="P32" s="130" t="n">
        <x:f>IFERROR(IF('Réservations'!$N32="OK",'Réservations'!$I32/'Réservations'!$F32,0),0)</x:f>
        <x:v>0</x:v>
      </x:c>
      <x:c r="Q32" s="130" t="n">
        <x:f>IFERROR(IF('Réservations'!$N32="OK",'Réservations'!$J32/'Réservations'!$F32,0),0)</x:f>
        <x:v>0</x:v>
      </x:c>
      <x:c r="R32" s="130" t="n">
        <x:f>IFERROR(IF('Réservations'!$N32="OK",'Réservations'!$K32/'Réservations'!$F32,0),0)</x:f>
        <x:v>0</x:v>
      </x:c>
      <x:c r="S32" s="130" t="n">
        <x:f>IFERROR(IF('Réservations'!$N32="OK",'Réservations'!$L32/'Réservations'!$F32,0),0)</x:f>
        <x:v>0</x:v>
      </x:c>
      <x:c r="T32" s="130" t="n">
        <x:f>IFERROR(IF('Réservations'!$N32="OK",'Réservations'!$M32/'Réservations'!$F32,0),0)</x:f>
        <x:v>0</x:v>
      </x:c>
      <x:c r="U32" s="130" t="n">
        <x:f>SUM(B32:M32)</x:f>
        <x:v>0</x:v>
      </x:c>
      <x:c r="V32" s="130" t="n">
        <x:f>U32*N32</x:f>
        <x:v>0</x:v>
      </x:c>
      <x:c r="W32" s="130" t="n">
        <x:f>U32*O32</x:f>
        <x:v>0</x:v>
      </x:c>
      <x:c r="X32" s="130" t="n">
        <x:f>U32*P32</x:f>
        <x:v>0</x:v>
      </x:c>
      <x:c r="Y32" s="130" t="n">
        <x:f>U32*Q32</x:f>
        <x:v>0</x:v>
      </x:c>
      <x:c r="Z32" s="130" t="n">
        <x:f>U32*R32</x:f>
        <x:v>0</x:v>
      </x:c>
      <x:c r="AA32" s="130" t="n">
        <x:f>U32*S32</x:f>
        <x:v>0</x:v>
      </x:c>
      <x:c r="AB32" s="130" t="n">
        <x:f>U32*T32</x:f>
        <x:v>0</x:v>
      </x:c>
    </x:row>
    <x:row r="33">
      <x:c r="A33" s="24" t="str">
        <x:f>IF('Réservations'!A33="","",'Réservations'!A33)</x:f>
      </x:c>
      <x:c r="B33" s="76" t="n">
        <x:f>IF('Réservations'!$N33&lt;&gt;"OK",0,MAX(0,MIN('Réservations'!$C33,DATE(Ouverture!$B$4,2,1))-MAX('Réservations'!$B33,DATE(Ouverture!$B$4,1,1))))</x:f>
        <x:v>0</x:v>
      </x:c>
      <x:c r="C33" s="76" t="n">
        <x:f>IF('Réservations'!$N33&lt;&gt;"OK",0,MAX(0,MIN('Réservations'!$C33,DATE(Ouverture!$B$4,3,1))-MAX('Réservations'!$B33,DATE(Ouverture!$B$4,2,1))))</x:f>
        <x:v>0</x:v>
      </x:c>
      <x:c r="D33" s="76" t="n">
        <x:f>IF('Réservations'!$N33&lt;&gt;"OK",0,MAX(0,MIN('Réservations'!$C33,DATE(Ouverture!$B$4,4,1))-MAX('Réservations'!$B33,DATE(Ouverture!$B$4,3,1))))</x:f>
        <x:v>0</x:v>
      </x:c>
      <x:c r="E33" s="76" t="n">
        <x:f>IF('Réservations'!$N33&lt;&gt;"OK",0,MAX(0,MIN('Réservations'!$C33,DATE(Ouverture!$B$4,5,1))-MAX('Réservations'!$B33,DATE(Ouverture!$B$4,4,1))))</x:f>
        <x:v>0</x:v>
      </x:c>
      <x:c r="F33" s="76" t="n">
        <x:f>IF('Réservations'!$N33&lt;&gt;"OK",0,MAX(0,MIN('Réservations'!$C33,DATE(Ouverture!$B$4,6,1))-MAX('Réservations'!$B33,DATE(Ouverture!$B$4,5,1))))</x:f>
        <x:v>0</x:v>
      </x:c>
      <x:c r="G33" s="76" t="n">
        <x:f>IF('Réservations'!$N33&lt;&gt;"OK",0,MAX(0,MIN('Réservations'!$C33,DATE(Ouverture!$B$4,7,1))-MAX('Réservations'!$B33,DATE(Ouverture!$B$4,6,1))))</x:f>
        <x:v>0</x:v>
      </x:c>
      <x:c r="H33" s="76" t="n">
        <x:f>IF('Réservations'!$N33&lt;&gt;"OK",0,MAX(0,MIN('Réservations'!$C33,DATE(Ouverture!$B$4,8,1))-MAX('Réservations'!$B33,DATE(Ouverture!$B$4,7,1))))</x:f>
        <x:v>0</x:v>
      </x:c>
      <x:c r="I33" s="76" t="n">
        <x:f>IF('Réservations'!$N33&lt;&gt;"OK",0,MAX(0,MIN('Réservations'!$C33,DATE(Ouverture!$B$4,9,1))-MAX('Réservations'!$B33,DATE(Ouverture!$B$4,8,1))))</x:f>
        <x:v>0</x:v>
      </x:c>
      <x:c r="J33" s="76" t="n">
        <x:f>IF('Réservations'!$N33&lt;&gt;"OK",0,MAX(0,MIN('Réservations'!$C33,DATE(Ouverture!$B$4,10,1))-MAX('Réservations'!$B33,DATE(Ouverture!$B$4,9,1))))</x:f>
        <x:v>0</x:v>
      </x:c>
      <x:c r="K33" s="76" t="n">
        <x:f>IF('Réservations'!$N33&lt;&gt;"OK",0,MAX(0,MIN('Réservations'!$C33,DATE(Ouverture!$B$4,11,1))-MAX('Réservations'!$B33,DATE(Ouverture!$B$4,10,1))))</x:f>
        <x:v>0</x:v>
      </x:c>
      <x:c r="L33" s="76" t="n">
        <x:f>IF('Réservations'!$N33&lt;&gt;"OK",0,MAX(0,MIN('Réservations'!$C33,DATE(Ouverture!$B$4,12,1))-MAX('Réservations'!$B33,DATE(Ouverture!$B$4,11,1))))</x:f>
        <x:v>0</x:v>
      </x:c>
      <x:c r="M33" s="76" t="n">
        <x:f>IF('Réservations'!$N33&lt;&gt;"OK",0,MAX(0,MIN('Réservations'!$C33,DATE(Ouverture!$B$4,13,1))-MAX('Réservations'!$B33,DATE(Ouverture!$B$4,12,1))))</x:f>
        <x:v>0</x:v>
      </x:c>
      <x:c r="N33" s="130" t="n">
        <x:f>IFERROR(IF('Réservations'!$N33="OK",'Réservations'!$G33/'Réservations'!$F33,0),0)</x:f>
        <x:v>0</x:v>
      </x:c>
      <x:c r="O33" s="130" t="n">
        <x:f>IFERROR(IF('Réservations'!$N33="OK",'Réservations'!$H33/'Réservations'!$F33,0),0)</x:f>
        <x:v>0</x:v>
      </x:c>
      <x:c r="P33" s="130" t="n">
        <x:f>IFERROR(IF('Réservations'!$N33="OK",'Réservations'!$I33/'Réservations'!$F33,0),0)</x:f>
        <x:v>0</x:v>
      </x:c>
      <x:c r="Q33" s="130" t="n">
        <x:f>IFERROR(IF('Réservations'!$N33="OK",'Réservations'!$J33/'Réservations'!$F33,0),0)</x:f>
        <x:v>0</x:v>
      </x:c>
      <x:c r="R33" s="130" t="n">
        <x:f>IFERROR(IF('Réservations'!$N33="OK",'Réservations'!$K33/'Réservations'!$F33,0),0)</x:f>
        <x:v>0</x:v>
      </x:c>
      <x:c r="S33" s="130" t="n">
        <x:f>IFERROR(IF('Réservations'!$N33="OK",'Réservations'!$L33/'Réservations'!$F33,0),0)</x:f>
        <x:v>0</x:v>
      </x:c>
      <x:c r="T33" s="130" t="n">
        <x:f>IFERROR(IF('Réservations'!$N33="OK",'Réservations'!$M33/'Réservations'!$F33,0),0)</x:f>
        <x:v>0</x:v>
      </x:c>
      <x:c r="U33" s="130" t="n">
        <x:f>SUM(B33:M33)</x:f>
        <x:v>0</x:v>
      </x:c>
      <x:c r="V33" s="130" t="n">
        <x:f>U33*N33</x:f>
        <x:v>0</x:v>
      </x:c>
      <x:c r="W33" s="130" t="n">
        <x:f>U33*O33</x:f>
        <x:v>0</x:v>
      </x:c>
      <x:c r="X33" s="130" t="n">
        <x:f>U33*P33</x:f>
        <x:v>0</x:v>
      </x:c>
      <x:c r="Y33" s="130" t="n">
        <x:f>U33*Q33</x:f>
        <x:v>0</x:v>
      </x:c>
      <x:c r="Z33" s="130" t="n">
        <x:f>U33*R33</x:f>
        <x:v>0</x:v>
      </x:c>
      <x:c r="AA33" s="130" t="n">
        <x:f>U33*S33</x:f>
        <x:v>0</x:v>
      </x:c>
      <x:c r="AB33" s="130" t="n">
        <x:f>U33*T33</x:f>
        <x:v>0</x:v>
      </x:c>
    </x:row>
    <x:row r="34">
      <x:c r="A34" s="24" t="str">
        <x:f>IF('Réservations'!A34="","",'Réservations'!A34)</x:f>
      </x:c>
      <x:c r="B34" s="76" t="n">
        <x:f>IF('Réservations'!$N34&lt;&gt;"OK",0,MAX(0,MIN('Réservations'!$C34,DATE(Ouverture!$B$4,2,1))-MAX('Réservations'!$B34,DATE(Ouverture!$B$4,1,1))))</x:f>
        <x:v>0</x:v>
      </x:c>
      <x:c r="C34" s="76" t="n">
        <x:f>IF('Réservations'!$N34&lt;&gt;"OK",0,MAX(0,MIN('Réservations'!$C34,DATE(Ouverture!$B$4,3,1))-MAX('Réservations'!$B34,DATE(Ouverture!$B$4,2,1))))</x:f>
        <x:v>0</x:v>
      </x:c>
      <x:c r="D34" s="76" t="n">
        <x:f>IF('Réservations'!$N34&lt;&gt;"OK",0,MAX(0,MIN('Réservations'!$C34,DATE(Ouverture!$B$4,4,1))-MAX('Réservations'!$B34,DATE(Ouverture!$B$4,3,1))))</x:f>
        <x:v>0</x:v>
      </x:c>
      <x:c r="E34" s="76" t="n">
        <x:f>IF('Réservations'!$N34&lt;&gt;"OK",0,MAX(0,MIN('Réservations'!$C34,DATE(Ouverture!$B$4,5,1))-MAX('Réservations'!$B34,DATE(Ouverture!$B$4,4,1))))</x:f>
        <x:v>0</x:v>
      </x:c>
      <x:c r="F34" s="76" t="n">
        <x:f>IF('Réservations'!$N34&lt;&gt;"OK",0,MAX(0,MIN('Réservations'!$C34,DATE(Ouverture!$B$4,6,1))-MAX('Réservations'!$B34,DATE(Ouverture!$B$4,5,1))))</x:f>
        <x:v>0</x:v>
      </x:c>
      <x:c r="G34" s="76" t="n">
        <x:f>IF('Réservations'!$N34&lt;&gt;"OK",0,MAX(0,MIN('Réservations'!$C34,DATE(Ouverture!$B$4,7,1))-MAX('Réservations'!$B34,DATE(Ouverture!$B$4,6,1))))</x:f>
        <x:v>0</x:v>
      </x:c>
      <x:c r="H34" s="76" t="n">
        <x:f>IF('Réservations'!$N34&lt;&gt;"OK",0,MAX(0,MIN('Réservations'!$C34,DATE(Ouverture!$B$4,8,1))-MAX('Réservations'!$B34,DATE(Ouverture!$B$4,7,1))))</x:f>
        <x:v>0</x:v>
      </x:c>
      <x:c r="I34" s="76" t="n">
        <x:f>IF('Réservations'!$N34&lt;&gt;"OK",0,MAX(0,MIN('Réservations'!$C34,DATE(Ouverture!$B$4,9,1))-MAX('Réservations'!$B34,DATE(Ouverture!$B$4,8,1))))</x:f>
        <x:v>0</x:v>
      </x:c>
      <x:c r="J34" s="76" t="n">
        <x:f>IF('Réservations'!$N34&lt;&gt;"OK",0,MAX(0,MIN('Réservations'!$C34,DATE(Ouverture!$B$4,10,1))-MAX('Réservations'!$B34,DATE(Ouverture!$B$4,9,1))))</x:f>
        <x:v>0</x:v>
      </x:c>
      <x:c r="K34" s="76" t="n">
        <x:f>IF('Réservations'!$N34&lt;&gt;"OK",0,MAX(0,MIN('Réservations'!$C34,DATE(Ouverture!$B$4,11,1))-MAX('Réservations'!$B34,DATE(Ouverture!$B$4,10,1))))</x:f>
        <x:v>0</x:v>
      </x:c>
      <x:c r="L34" s="76" t="n">
        <x:f>IF('Réservations'!$N34&lt;&gt;"OK",0,MAX(0,MIN('Réservations'!$C34,DATE(Ouverture!$B$4,12,1))-MAX('Réservations'!$B34,DATE(Ouverture!$B$4,11,1))))</x:f>
        <x:v>0</x:v>
      </x:c>
      <x:c r="M34" s="76" t="n">
        <x:f>IF('Réservations'!$N34&lt;&gt;"OK",0,MAX(0,MIN('Réservations'!$C34,DATE(Ouverture!$B$4,13,1))-MAX('Réservations'!$B34,DATE(Ouverture!$B$4,12,1))))</x:f>
        <x:v>0</x:v>
      </x:c>
      <x:c r="N34" s="130" t="n">
        <x:f>IFERROR(IF('Réservations'!$N34="OK",'Réservations'!$G34/'Réservations'!$F34,0),0)</x:f>
        <x:v>0</x:v>
      </x:c>
      <x:c r="O34" s="130" t="n">
        <x:f>IFERROR(IF('Réservations'!$N34="OK",'Réservations'!$H34/'Réservations'!$F34,0),0)</x:f>
        <x:v>0</x:v>
      </x:c>
      <x:c r="P34" s="130" t="n">
        <x:f>IFERROR(IF('Réservations'!$N34="OK",'Réservations'!$I34/'Réservations'!$F34,0),0)</x:f>
        <x:v>0</x:v>
      </x:c>
      <x:c r="Q34" s="130" t="n">
        <x:f>IFERROR(IF('Réservations'!$N34="OK",'Réservations'!$J34/'Réservations'!$F34,0),0)</x:f>
        <x:v>0</x:v>
      </x:c>
      <x:c r="R34" s="130" t="n">
        <x:f>IFERROR(IF('Réservations'!$N34="OK",'Réservations'!$K34/'Réservations'!$F34,0),0)</x:f>
        <x:v>0</x:v>
      </x:c>
      <x:c r="S34" s="130" t="n">
        <x:f>IFERROR(IF('Réservations'!$N34="OK",'Réservations'!$L34/'Réservations'!$F34,0),0)</x:f>
        <x:v>0</x:v>
      </x:c>
      <x:c r="T34" s="130" t="n">
        <x:f>IFERROR(IF('Réservations'!$N34="OK",'Réservations'!$M34/'Réservations'!$F34,0),0)</x:f>
        <x:v>0</x:v>
      </x:c>
      <x:c r="U34" s="130" t="n">
        <x:f>SUM(B34:M34)</x:f>
        <x:v>0</x:v>
      </x:c>
      <x:c r="V34" s="130" t="n">
        <x:f>U34*N34</x:f>
        <x:v>0</x:v>
      </x:c>
      <x:c r="W34" s="130" t="n">
        <x:f>U34*O34</x:f>
        <x:v>0</x:v>
      </x:c>
      <x:c r="X34" s="130" t="n">
        <x:f>U34*P34</x:f>
        <x:v>0</x:v>
      </x:c>
      <x:c r="Y34" s="130" t="n">
        <x:f>U34*Q34</x:f>
        <x:v>0</x:v>
      </x:c>
      <x:c r="Z34" s="130" t="n">
        <x:f>U34*R34</x:f>
        <x:v>0</x:v>
      </x:c>
      <x:c r="AA34" s="130" t="n">
        <x:f>U34*S34</x:f>
        <x:v>0</x:v>
      </x:c>
      <x:c r="AB34" s="130" t="n">
        <x:f>U34*T34</x:f>
        <x:v>0</x:v>
      </x:c>
    </x:row>
    <x:row r="35">
      <x:c r="A35" s="24" t="str">
        <x:f>IF('Réservations'!A35="","",'Réservations'!A35)</x:f>
      </x:c>
      <x:c r="B35" s="76" t="n">
        <x:f>IF('Réservations'!$N35&lt;&gt;"OK",0,MAX(0,MIN('Réservations'!$C35,DATE(Ouverture!$B$4,2,1))-MAX('Réservations'!$B35,DATE(Ouverture!$B$4,1,1))))</x:f>
        <x:v>0</x:v>
      </x:c>
      <x:c r="C35" s="76" t="n">
        <x:f>IF('Réservations'!$N35&lt;&gt;"OK",0,MAX(0,MIN('Réservations'!$C35,DATE(Ouverture!$B$4,3,1))-MAX('Réservations'!$B35,DATE(Ouverture!$B$4,2,1))))</x:f>
        <x:v>0</x:v>
      </x:c>
      <x:c r="D35" s="76" t="n">
        <x:f>IF('Réservations'!$N35&lt;&gt;"OK",0,MAX(0,MIN('Réservations'!$C35,DATE(Ouverture!$B$4,4,1))-MAX('Réservations'!$B35,DATE(Ouverture!$B$4,3,1))))</x:f>
        <x:v>0</x:v>
      </x:c>
      <x:c r="E35" s="76" t="n">
        <x:f>IF('Réservations'!$N35&lt;&gt;"OK",0,MAX(0,MIN('Réservations'!$C35,DATE(Ouverture!$B$4,5,1))-MAX('Réservations'!$B35,DATE(Ouverture!$B$4,4,1))))</x:f>
        <x:v>0</x:v>
      </x:c>
      <x:c r="F35" s="76" t="n">
        <x:f>IF('Réservations'!$N35&lt;&gt;"OK",0,MAX(0,MIN('Réservations'!$C35,DATE(Ouverture!$B$4,6,1))-MAX('Réservations'!$B35,DATE(Ouverture!$B$4,5,1))))</x:f>
        <x:v>0</x:v>
      </x:c>
      <x:c r="G35" s="76" t="n">
        <x:f>IF('Réservations'!$N35&lt;&gt;"OK",0,MAX(0,MIN('Réservations'!$C35,DATE(Ouverture!$B$4,7,1))-MAX('Réservations'!$B35,DATE(Ouverture!$B$4,6,1))))</x:f>
        <x:v>0</x:v>
      </x:c>
      <x:c r="H35" s="76" t="n">
        <x:f>IF('Réservations'!$N35&lt;&gt;"OK",0,MAX(0,MIN('Réservations'!$C35,DATE(Ouverture!$B$4,8,1))-MAX('Réservations'!$B35,DATE(Ouverture!$B$4,7,1))))</x:f>
        <x:v>0</x:v>
      </x:c>
      <x:c r="I35" s="76" t="n">
        <x:f>IF('Réservations'!$N35&lt;&gt;"OK",0,MAX(0,MIN('Réservations'!$C35,DATE(Ouverture!$B$4,9,1))-MAX('Réservations'!$B35,DATE(Ouverture!$B$4,8,1))))</x:f>
        <x:v>0</x:v>
      </x:c>
      <x:c r="J35" s="76" t="n">
        <x:f>IF('Réservations'!$N35&lt;&gt;"OK",0,MAX(0,MIN('Réservations'!$C35,DATE(Ouverture!$B$4,10,1))-MAX('Réservations'!$B35,DATE(Ouverture!$B$4,9,1))))</x:f>
        <x:v>0</x:v>
      </x:c>
      <x:c r="K35" s="76" t="n">
        <x:f>IF('Réservations'!$N35&lt;&gt;"OK",0,MAX(0,MIN('Réservations'!$C35,DATE(Ouverture!$B$4,11,1))-MAX('Réservations'!$B35,DATE(Ouverture!$B$4,10,1))))</x:f>
        <x:v>0</x:v>
      </x:c>
      <x:c r="L35" s="76" t="n">
        <x:f>IF('Réservations'!$N35&lt;&gt;"OK",0,MAX(0,MIN('Réservations'!$C35,DATE(Ouverture!$B$4,12,1))-MAX('Réservations'!$B35,DATE(Ouverture!$B$4,11,1))))</x:f>
        <x:v>0</x:v>
      </x:c>
      <x:c r="M35" s="76" t="n">
        <x:f>IF('Réservations'!$N35&lt;&gt;"OK",0,MAX(0,MIN('Réservations'!$C35,DATE(Ouverture!$B$4,13,1))-MAX('Réservations'!$B35,DATE(Ouverture!$B$4,12,1))))</x:f>
        <x:v>0</x:v>
      </x:c>
      <x:c r="N35" s="130" t="n">
        <x:f>IFERROR(IF('Réservations'!$N35="OK",'Réservations'!$G35/'Réservations'!$F35,0),0)</x:f>
        <x:v>0</x:v>
      </x:c>
      <x:c r="O35" s="130" t="n">
        <x:f>IFERROR(IF('Réservations'!$N35="OK",'Réservations'!$H35/'Réservations'!$F35,0),0)</x:f>
        <x:v>0</x:v>
      </x:c>
      <x:c r="P35" s="130" t="n">
        <x:f>IFERROR(IF('Réservations'!$N35="OK",'Réservations'!$I35/'Réservations'!$F35,0),0)</x:f>
        <x:v>0</x:v>
      </x:c>
      <x:c r="Q35" s="130" t="n">
        <x:f>IFERROR(IF('Réservations'!$N35="OK",'Réservations'!$J35/'Réservations'!$F35,0),0)</x:f>
        <x:v>0</x:v>
      </x:c>
      <x:c r="R35" s="130" t="n">
        <x:f>IFERROR(IF('Réservations'!$N35="OK",'Réservations'!$K35/'Réservations'!$F35,0),0)</x:f>
        <x:v>0</x:v>
      </x:c>
      <x:c r="S35" s="130" t="n">
        <x:f>IFERROR(IF('Réservations'!$N35="OK",'Réservations'!$L35/'Réservations'!$F35,0),0)</x:f>
        <x:v>0</x:v>
      </x:c>
      <x:c r="T35" s="130" t="n">
        <x:f>IFERROR(IF('Réservations'!$N35="OK",'Réservations'!$M35/'Réservations'!$F35,0),0)</x:f>
        <x:v>0</x:v>
      </x:c>
      <x:c r="U35" s="130" t="n">
        <x:f>SUM(B35:M35)</x:f>
        <x:v>0</x:v>
      </x:c>
      <x:c r="V35" s="130" t="n">
        <x:f>U35*N35</x:f>
        <x:v>0</x:v>
      </x:c>
      <x:c r="W35" s="130" t="n">
        <x:f>U35*O35</x:f>
        <x:v>0</x:v>
      </x:c>
      <x:c r="X35" s="130" t="n">
        <x:f>U35*P35</x:f>
        <x:v>0</x:v>
      </x:c>
      <x:c r="Y35" s="130" t="n">
        <x:f>U35*Q35</x:f>
        <x:v>0</x:v>
      </x:c>
      <x:c r="Z35" s="130" t="n">
        <x:f>U35*R35</x:f>
        <x:v>0</x:v>
      </x:c>
      <x:c r="AA35" s="130" t="n">
        <x:f>U35*S35</x:f>
        <x:v>0</x:v>
      </x:c>
      <x:c r="AB35" s="130" t="n">
        <x:f>U35*T35</x:f>
        <x:v>0</x:v>
      </x:c>
    </x:row>
    <x:row r="36">
      <x:c r="A36" s="24" t="str">
        <x:f>IF('Réservations'!A36="","",'Réservations'!A36)</x:f>
      </x:c>
      <x:c r="B36" s="76" t="n">
        <x:f>IF('Réservations'!$N36&lt;&gt;"OK",0,MAX(0,MIN('Réservations'!$C36,DATE(Ouverture!$B$4,2,1))-MAX('Réservations'!$B36,DATE(Ouverture!$B$4,1,1))))</x:f>
        <x:v>0</x:v>
      </x:c>
      <x:c r="C36" s="76" t="n">
        <x:f>IF('Réservations'!$N36&lt;&gt;"OK",0,MAX(0,MIN('Réservations'!$C36,DATE(Ouverture!$B$4,3,1))-MAX('Réservations'!$B36,DATE(Ouverture!$B$4,2,1))))</x:f>
        <x:v>0</x:v>
      </x:c>
      <x:c r="D36" s="76" t="n">
        <x:f>IF('Réservations'!$N36&lt;&gt;"OK",0,MAX(0,MIN('Réservations'!$C36,DATE(Ouverture!$B$4,4,1))-MAX('Réservations'!$B36,DATE(Ouverture!$B$4,3,1))))</x:f>
        <x:v>0</x:v>
      </x:c>
      <x:c r="E36" s="76" t="n">
        <x:f>IF('Réservations'!$N36&lt;&gt;"OK",0,MAX(0,MIN('Réservations'!$C36,DATE(Ouverture!$B$4,5,1))-MAX('Réservations'!$B36,DATE(Ouverture!$B$4,4,1))))</x:f>
        <x:v>0</x:v>
      </x:c>
      <x:c r="F36" s="76" t="n">
        <x:f>IF('Réservations'!$N36&lt;&gt;"OK",0,MAX(0,MIN('Réservations'!$C36,DATE(Ouverture!$B$4,6,1))-MAX('Réservations'!$B36,DATE(Ouverture!$B$4,5,1))))</x:f>
        <x:v>0</x:v>
      </x:c>
      <x:c r="G36" s="76" t="n">
        <x:f>IF('Réservations'!$N36&lt;&gt;"OK",0,MAX(0,MIN('Réservations'!$C36,DATE(Ouverture!$B$4,7,1))-MAX('Réservations'!$B36,DATE(Ouverture!$B$4,6,1))))</x:f>
        <x:v>0</x:v>
      </x:c>
      <x:c r="H36" s="76" t="n">
        <x:f>IF('Réservations'!$N36&lt;&gt;"OK",0,MAX(0,MIN('Réservations'!$C36,DATE(Ouverture!$B$4,8,1))-MAX('Réservations'!$B36,DATE(Ouverture!$B$4,7,1))))</x:f>
        <x:v>0</x:v>
      </x:c>
      <x:c r="I36" s="76" t="n">
        <x:f>IF('Réservations'!$N36&lt;&gt;"OK",0,MAX(0,MIN('Réservations'!$C36,DATE(Ouverture!$B$4,9,1))-MAX('Réservations'!$B36,DATE(Ouverture!$B$4,8,1))))</x:f>
        <x:v>0</x:v>
      </x:c>
      <x:c r="J36" s="76" t="n">
        <x:f>IF('Réservations'!$N36&lt;&gt;"OK",0,MAX(0,MIN('Réservations'!$C36,DATE(Ouverture!$B$4,10,1))-MAX('Réservations'!$B36,DATE(Ouverture!$B$4,9,1))))</x:f>
        <x:v>0</x:v>
      </x:c>
      <x:c r="K36" s="76" t="n">
        <x:f>IF('Réservations'!$N36&lt;&gt;"OK",0,MAX(0,MIN('Réservations'!$C36,DATE(Ouverture!$B$4,11,1))-MAX('Réservations'!$B36,DATE(Ouverture!$B$4,10,1))))</x:f>
        <x:v>0</x:v>
      </x:c>
      <x:c r="L36" s="76" t="n">
        <x:f>IF('Réservations'!$N36&lt;&gt;"OK",0,MAX(0,MIN('Réservations'!$C36,DATE(Ouverture!$B$4,12,1))-MAX('Réservations'!$B36,DATE(Ouverture!$B$4,11,1))))</x:f>
        <x:v>0</x:v>
      </x:c>
      <x:c r="M36" s="76" t="n">
        <x:f>IF('Réservations'!$N36&lt;&gt;"OK",0,MAX(0,MIN('Réservations'!$C36,DATE(Ouverture!$B$4,13,1))-MAX('Réservations'!$B36,DATE(Ouverture!$B$4,12,1))))</x:f>
        <x:v>0</x:v>
      </x:c>
      <x:c r="N36" s="130" t="n">
        <x:f>IFERROR(IF('Réservations'!$N36="OK",'Réservations'!$G36/'Réservations'!$F36,0),0)</x:f>
        <x:v>0</x:v>
      </x:c>
      <x:c r="O36" s="130" t="n">
        <x:f>IFERROR(IF('Réservations'!$N36="OK",'Réservations'!$H36/'Réservations'!$F36,0),0)</x:f>
        <x:v>0</x:v>
      </x:c>
      <x:c r="P36" s="130" t="n">
        <x:f>IFERROR(IF('Réservations'!$N36="OK",'Réservations'!$I36/'Réservations'!$F36,0),0)</x:f>
        <x:v>0</x:v>
      </x:c>
      <x:c r="Q36" s="130" t="n">
        <x:f>IFERROR(IF('Réservations'!$N36="OK",'Réservations'!$J36/'Réservations'!$F36,0),0)</x:f>
        <x:v>0</x:v>
      </x:c>
      <x:c r="R36" s="130" t="n">
        <x:f>IFERROR(IF('Réservations'!$N36="OK",'Réservations'!$K36/'Réservations'!$F36,0),0)</x:f>
        <x:v>0</x:v>
      </x:c>
      <x:c r="S36" s="130" t="n">
        <x:f>IFERROR(IF('Réservations'!$N36="OK",'Réservations'!$L36/'Réservations'!$F36,0),0)</x:f>
        <x:v>0</x:v>
      </x:c>
      <x:c r="T36" s="130" t="n">
        <x:f>IFERROR(IF('Réservations'!$N36="OK",'Réservations'!$M36/'Réservations'!$F36,0),0)</x:f>
        <x:v>0</x:v>
      </x:c>
      <x:c r="U36" s="130" t="n">
        <x:f>SUM(B36:M36)</x:f>
        <x:v>0</x:v>
      </x:c>
      <x:c r="V36" s="130" t="n">
        <x:f>U36*N36</x:f>
        <x:v>0</x:v>
      </x:c>
      <x:c r="W36" s="130" t="n">
        <x:f>U36*O36</x:f>
        <x:v>0</x:v>
      </x:c>
      <x:c r="X36" s="130" t="n">
        <x:f>U36*P36</x:f>
        <x:v>0</x:v>
      </x:c>
      <x:c r="Y36" s="130" t="n">
        <x:f>U36*Q36</x:f>
        <x:v>0</x:v>
      </x:c>
      <x:c r="Z36" s="130" t="n">
        <x:f>U36*R36</x:f>
        <x:v>0</x:v>
      </x:c>
      <x:c r="AA36" s="130" t="n">
        <x:f>U36*S36</x:f>
        <x:v>0</x:v>
      </x:c>
      <x:c r="AB36" s="130" t="n">
        <x:f>U36*T36</x:f>
        <x:v>0</x:v>
      </x:c>
    </x:row>
    <x:row r="37">
      <x:c r="A37" s="24" t="str">
        <x:f>IF('Réservations'!A37="","",'Réservations'!A37)</x:f>
      </x:c>
      <x:c r="B37" s="76" t="n">
        <x:f>IF('Réservations'!$N37&lt;&gt;"OK",0,MAX(0,MIN('Réservations'!$C37,DATE(Ouverture!$B$4,2,1))-MAX('Réservations'!$B37,DATE(Ouverture!$B$4,1,1))))</x:f>
        <x:v>0</x:v>
      </x:c>
      <x:c r="C37" s="76" t="n">
        <x:f>IF('Réservations'!$N37&lt;&gt;"OK",0,MAX(0,MIN('Réservations'!$C37,DATE(Ouverture!$B$4,3,1))-MAX('Réservations'!$B37,DATE(Ouverture!$B$4,2,1))))</x:f>
        <x:v>0</x:v>
      </x:c>
      <x:c r="D37" s="76" t="n">
        <x:f>IF('Réservations'!$N37&lt;&gt;"OK",0,MAX(0,MIN('Réservations'!$C37,DATE(Ouverture!$B$4,4,1))-MAX('Réservations'!$B37,DATE(Ouverture!$B$4,3,1))))</x:f>
        <x:v>0</x:v>
      </x:c>
      <x:c r="E37" s="76" t="n">
        <x:f>IF('Réservations'!$N37&lt;&gt;"OK",0,MAX(0,MIN('Réservations'!$C37,DATE(Ouverture!$B$4,5,1))-MAX('Réservations'!$B37,DATE(Ouverture!$B$4,4,1))))</x:f>
        <x:v>0</x:v>
      </x:c>
      <x:c r="F37" s="76" t="n">
        <x:f>IF('Réservations'!$N37&lt;&gt;"OK",0,MAX(0,MIN('Réservations'!$C37,DATE(Ouverture!$B$4,6,1))-MAX('Réservations'!$B37,DATE(Ouverture!$B$4,5,1))))</x:f>
        <x:v>0</x:v>
      </x:c>
      <x:c r="G37" s="76" t="n">
        <x:f>IF('Réservations'!$N37&lt;&gt;"OK",0,MAX(0,MIN('Réservations'!$C37,DATE(Ouverture!$B$4,7,1))-MAX('Réservations'!$B37,DATE(Ouverture!$B$4,6,1))))</x:f>
        <x:v>0</x:v>
      </x:c>
      <x:c r="H37" s="76" t="n">
        <x:f>IF('Réservations'!$N37&lt;&gt;"OK",0,MAX(0,MIN('Réservations'!$C37,DATE(Ouverture!$B$4,8,1))-MAX('Réservations'!$B37,DATE(Ouverture!$B$4,7,1))))</x:f>
        <x:v>0</x:v>
      </x:c>
      <x:c r="I37" s="76" t="n">
        <x:f>IF('Réservations'!$N37&lt;&gt;"OK",0,MAX(0,MIN('Réservations'!$C37,DATE(Ouverture!$B$4,9,1))-MAX('Réservations'!$B37,DATE(Ouverture!$B$4,8,1))))</x:f>
        <x:v>0</x:v>
      </x:c>
      <x:c r="J37" s="76" t="n">
        <x:f>IF('Réservations'!$N37&lt;&gt;"OK",0,MAX(0,MIN('Réservations'!$C37,DATE(Ouverture!$B$4,10,1))-MAX('Réservations'!$B37,DATE(Ouverture!$B$4,9,1))))</x:f>
        <x:v>0</x:v>
      </x:c>
      <x:c r="K37" s="76" t="n">
        <x:f>IF('Réservations'!$N37&lt;&gt;"OK",0,MAX(0,MIN('Réservations'!$C37,DATE(Ouverture!$B$4,11,1))-MAX('Réservations'!$B37,DATE(Ouverture!$B$4,10,1))))</x:f>
        <x:v>0</x:v>
      </x:c>
      <x:c r="L37" s="76" t="n">
        <x:f>IF('Réservations'!$N37&lt;&gt;"OK",0,MAX(0,MIN('Réservations'!$C37,DATE(Ouverture!$B$4,12,1))-MAX('Réservations'!$B37,DATE(Ouverture!$B$4,11,1))))</x:f>
        <x:v>0</x:v>
      </x:c>
      <x:c r="M37" s="76" t="n">
        <x:f>IF('Réservations'!$N37&lt;&gt;"OK",0,MAX(0,MIN('Réservations'!$C37,DATE(Ouverture!$B$4,13,1))-MAX('Réservations'!$B37,DATE(Ouverture!$B$4,12,1))))</x:f>
        <x:v>0</x:v>
      </x:c>
      <x:c r="N37" s="130" t="n">
        <x:f>IFERROR(IF('Réservations'!$N37="OK",'Réservations'!$G37/'Réservations'!$F37,0),0)</x:f>
        <x:v>0</x:v>
      </x:c>
      <x:c r="O37" s="130" t="n">
        <x:f>IFERROR(IF('Réservations'!$N37="OK",'Réservations'!$H37/'Réservations'!$F37,0),0)</x:f>
        <x:v>0</x:v>
      </x:c>
      <x:c r="P37" s="130" t="n">
        <x:f>IFERROR(IF('Réservations'!$N37="OK",'Réservations'!$I37/'Réservations'!$F37,0),0)</x:f>
        <x:v>0</x:v>
      </x:c>
      <x:c r="Q37" s="130" t="n">
        <x:f>IFERROR(IF('Réservations'!$N37="OK",'Réservations'!$J37/'Réservations'!$F37,0),0)</x:f>
        <x:v>0</x:v>
      </x:c>
      <x:c r="R37" s="130" t="n">
        <x:f>IFERROR(IF('Réservations'!$N37="OK",'Réservations'!$K37/'Réservations'!$F37,0),0)</x:f>
        <x:v>0</x:v>
      </x:c>
      <x:c r="S37" s="130" t="n">
        <x:f>IFERROR(IF('Réservations'!$N37="OK",'Réservations'!$L37/'Réservations'!$F37,0),0)</x:f>
        <x:v>0</x:v>
      </x:c>
      <x:c r="T37" s="130" t="n">
        <x:f>IFERROR(IF('Réservations'!$N37="OK",'Réservations'!$M37/'Réservations'!$F37,0),0)</x:f>
        <x:v>0</x:v>
      </x:c>
      <x:c r="U37" s="130" t="n">
        <x:f>SUM(B37:M37)</x:f>
        <x:v>0</x:v>
      </x:c>
      <x:c r="V37" s="130" t="n">
        <x:f>U37*N37</x:f>
        <x:v>0</x:v>
      </x:c>
      <x:c r="W37" s="130" t="n">
        <x:f>U37*O37</x:f>
        <x:v>0</x:v>
      </x:c>
      <x:c r="X37" s="130" t="n">
        <x:f>U37*P37</x:f>
        <x:v>0</x:v>
      </x:c>
      <x:c r="Y37" s="130" t="n">
        <x:f>U37*Q37</x:f>
        <x:v>0</x:v>
      </x:c>
      <x:c r="Z37" s="130" t="n">
        <x:f>U37*R37</x:f>
        <x:v>0</x:v>
      </x:c>
      <x:c r="AA37" s="130" t="n">
        <x:f>U37*S37</x:f>
        <x:v>0</x:v>
      </x:c>
      <x:c r="AB37" s="130" t="n">
        <x:f>U37*T37</x:f>
        <x:v>0</x:v>
      </x:c>
    </x:row>
    <x:row r="38">
      <x:c r="A38" s="24" t="str">
        <x:f>IF('Réservations'!A38="","",'Réservations'!A38)</x:f>
      </x:c>
      <x:c r="B38" s="76" t="n">
        <x:f>IF('Réservations'!$N38&lt;&gt;"OK",0,MAX(0,MIN('Réservations'!$C38,DATE(Ouverture!$B$4,2,1))-MAX('Réservations'!$B38,DATE(Ouverture!$B$4,1,1))))</x:f>
        <x:v>0</x:v>
      </x:c>
      <x:c r="C38" s="76" t="n">
        <x:f>IF('Réservations'!$N38&lt;&gt;"OK",0,MAX(0,MIN('Réservations'!$C38,DATE(Ouverture!$B$4,3,1))-MAX('Réservations'!$B38,DATE(Ouverture!$B$4,2,1))))</x:f>
        <x:v>0</x:v>
      </x:c>
      <x:c r="D38" s="76" t="n">
        <x:f>IF('Réservations'!$N38&lt;&gt;"OK",0,MAX(0,MIN('Réservations'!$C38,DATE(Ouverture!$B$4,4,1))-MAX('Réservations'!$B38,DATE(Ouverture!$B$4,3,1))))</x:f>
        <x:v>0</x:v>
      </x:c>
      <x:c r="E38" s="76" t="n">
        <x:f>IF('Réservations'!$N38&lt;&gt;"OK",0,MAX(0,MIN('Réservations'!$C38,DATE(Ouverture!$B$4,5,1))-MAX('Réservations'!$B38,DATE(Ouverture!$B$4,4,1))))</x:f>
        <x:v>0</x:v>
      </x:c>
      <x:c r="F38" s="76" t="n">
        <x:f>IF('Réservations'!$N38&lt;&gt;"OK",0,MAX(0,MIN('Réservations'!$C38,DATE(Ouverture!$B$4,6,1))-MAX('Réservations'!$B38,DATE(Ouverture!$B$4,5,1))))</x:f>
        <x:v>0</x:v>
      </x:c>
      <x:c r="G38" s="76" t="n">
        <x:f>IF('Réservations'!$N38&lt;&gt;"OK",0,MAX(0,MIN('Réservations'!$C38,DATE(Ouverture!$B$4,7,1))-MAX('Réservations'!$B38,DATE(Ouverture!$B$4,6,1))))</x:f>
        <x:v>0</x:v>
      </x:c>
      <x:c r="H38" s="76" t="n">
        <x:f>IF('Réservations'!$N38&lt;&gt;"OK",0,MAX(0,MIN('Réservations'!$C38,DATE(Ouverture!$B$4,8,1))-MAX('Réservations'!$B38,DATE(Ouverture!$B$4,7,1))))</x:f>
        <x:v>0</x:v>
      </x:c>
      <x:c r="I38" s="76" t="n">
        <x:f>IF('Réservations'!$N38&lt;&gt;"OK",0,MAX(0,MIN('Réservations'!$C38,DATE(Ouverture!$B$4,9,1))-MAX('Réservations'!$B38,DATE(Ouverture!$B$4,8,1))))</x:f>
        <x:v>0</x:v>
      </x:c>
      <x:c r="J38" s="76" t="n">
        <x:f>IF('Réservations'!$N38&lt;&gt;"OK",0,MAX(0,MIN('Réservations'!$C38,DATE(Ouverture!$B$4,10,1))-MAX('Réservations'!$B38,DATE(Ouverture!$B$4,9,1))))</x:f>
        <x:v>0</x:v>
      </x:c>
      <x:c r="K38" s="76" t="n">
        <x:f>IF('Réservations'!$N38&lt;&gt;"OK",0,MAX(0,MIN('Réservations'!$C38,DATE(Ouverture!$B$4,11,1))-MAX('Réservations'!$B38,DATE(Ouverture!$B$4,10,1))))</x:f>
        <x:v>0</x:v>
      </x:c>
      <x:c r="L38" s="76" t="n">
        <x:f>IF('Réservations'!$N38&lt;&gt;"OK",0,MAX(0,MIN('Réservations'!$C38,DATE(Ouverture!$B$4,12,1))-MAX('Réservations'!$B38,DATE(Ouverture!$B$4,11,1))))</x:f>
        <x:v>0</x:v>
      </x:c>
      <x:c r="M38" s="76" t="n">
        <x:f>IF('Réservations'!$N38&lt;&gt;"OK",0,MAX(0,MIN('Réservations'!$C38,DATE(Ouverture!$B$4,13,1))-MAX('Réservations'!$B38,DATE(Ouverture!$B$4,12,1))))</x:f>
        <x:v>0</x:v>
      </x:c>
      <x:c r="N38" s="130" t="n">
        <x:f>IFERROR(IF('Réservations'!$N38="OK",'Réservations'!$G38/'Réservations'!$F38,0),0)</x:f>
        <x:v>0</x:v>
      </x:c>
      <x:c r="O38" s="130" t="n">
        <x:f>IFERROR(IF('Réservations'!$N38="OK",'Réservations'!$H38/'Réservations'!$F38,0),0)</x:f>
        <x:v>0</x:v>
      </x:c>
      <x:c r="P38" s="130" t="n">
        <x:f>IFERROR(IF('Réservations'!$N38="OK",'Réservations'!$I38/'Réservations'!$F38,0),0)</x:f>
        <x:v>0</x:v>
      </x:c>
      <x:c r="Q38" s="130" t="n">
        <x:f>IFERROR(IF('Réservations'!$N38="OK",'Réservations'!$J38/'Réservations'!$F38,0),0)</x:f>
        <x:v>0</x:v>
      </x:c>
      <x:c r="R38" s="130" t="n">
        <x:f>IFERROR(IF('Réservations'!$N38="OK",'Réservations'!$K38/'Réservations'!$F38,0),0)</x:f>
        <x:v>0</x:v>
      </x:c>
      <x:c r="S38" s="130" t="n">
        <x:f>IFERROR(IF('Réservations'!$N38="OK",'Réservations'!$L38/'Réservations'!$F38,0),0)</x:f>
        <x:v>0</x:v>
      </x:c>
      <x:c r="T38" s="130" t="n">
        <x:f>IFERROR(IF('Réservations'!$N38="OK",'Réservations'!$M38/'Réservations'!$F38,0),0)</x:f>
        <x:v>0</x:v>
      </x:c>
      <x:c r="U38" s="130" t="n">
        <x:f>SUM(B38:M38)</x:f>
        <x:v>0</x:v>
      </x:c>
      <x:c r="V38" s="130" t="n">
        <x:f>U38*N38</x:f>
        <x:v>0</x:v>
      </x:c>
      <x:c r="W38" s="130" t="n">
        <x:f>U38*O38</x:f>
        <x:v>0</x:v>
      </x:c>
      <x:c r="X38" s="130" t="n">
        <x:f>U38*P38</x:f>
        <x:v>0</x:v>
      </x:c>
      <x:c r="Y38" s="130" t="n">
        <x:f>U38*Q38</x:f>
        <x:v>0</x:v>
      </x:c>
      <x:c r="Z38" s="130" t="n">
        <x:f>U38*R38</x:f>
        <x:v>0</x:v>
      </x:c>
      <x:c r="AA38" s="130" t="n">
        <x:f>U38*S38</x:f>
        <x:v>0</x:v>
      </x:c>
      <x:c r="AB38" s="130" t="n">
        <x:f>U38*T38</x:f>
        <x:v>0</x:v>
      </x:c>
    </x:row>
    <x:row r="39">
      <x:c r="A39" s="24" t="str">
        <x:f>IF('Réservations'!A39="","",'Réservations'!A39)</x:f>
      </x:c>
      <x:c r="B39" s="76" t="n">
        <x:f>IF('Réservations'!$N39&lt;&gt;"OK",0,MAX(0,MIN('Réservations'!$C39,DATE(Ouverture!$B$4,2,1))-MAX('Réservations'!$B39,DATE(Ouverture!$B$4,1,1))))</x:f>
        <x:v>0</x:v>
      </x:c>
      <x:c r="C39" s="76" t="n">
        <x:f>IF('Réservations'!$N39&lt;&gt;"OK",0,MAX(0,MIN('Réservations'!$C39,DATE(Ouverture!$B$4,3,1))-MAX('Réservations'!$B39,DATE(Ouverture!$B$4,2,1))))</x:f>
        <x:v>0</x:v>
      </x:c>
      <x:c r="D39" s="76" t="n">
        <x:f>IF('Réservations'!$N39&lt;&gt;"OK",0,MAX(0,MIN('Réservations'!$C39,DATE(Ouverture!$B$4,4,1))-MAX('Réservations'!$B39,DATE(Ouverture!$B$4,3,1))))</x:f>
        <x:v>0</x:v>
      </x:c>
      <x:c r="E39" s="76" t="n">
        <x:f>IF('Réservations'!$N39&lt;&gt;"OK",0,MAX(0,MIN('Réservations'!$C39,DATE(Ouverture!$B$4,5,1))-MAX('Réservations'!$B39,DATE(Ouverture!$B$4,4,1))))</x:f>
        <x:v>0</x:v>
      </x:c>
      <x:c r="F39" s="76" t="n">
        <x:f>IF('Réservations'!$N39&lt;&gt;"OK",0,MAX(0,MIN('Réservations'!$C39,DATE(Ouverture!$B$4,6,1))-MAX('Réservations'!$B39,DATE(Ouverture!$B$4,5,1))))</x:f>
        <x:v>0</x:v>
      </x:c>
      <x:c r="G39" s="76" t="n">
        <x:f>IF('Réservations'!$N39&lt;&gt;"OK",0,MAX(0,MIN('Réservations'!$C39,DATE(Ouverture!$B$4,7,1))-MAX('Réservations'!$B39,DATE(Ouverture!$B$4,6,1))))</x:f>
        <x:v>0</x:v>
      </x:c>
      <x:c r="H39" s="76" t="n">
        <x:f>IF('Réservations'!$N39&lt;&gt;"OK",0,MAX(0,MIN('Réservations'!$C39,DATE(Ouverture!$B$4,8,1))-MAX('Réservations'!$B39,DATE(Ouverture!$B$4,7,1))))</x:f>
        <x:v>0</x:v>
      </x:c>
      <x:c r="I39" s="76" t="n">
        <x:f>IF('Réservations'!$N39&lt;&gt;"OK",0,MAX(0,MIN('Réservations'!$C39,DATE(Ouverture!$B$4,9,1))-MAX('Réservations'!$B39,DATE(Ouverture!$B$4,8,1))))</x:f>
        <x:v>0</x:v>
      </x:c>
      <x:c r="J39" s="76" t="n">
        <x:f>IF('Réservations'!$N39&lt;&gt;"OK",0,MAX(0,MIN('Réservations'!$C39,DATE(Ouverture!$B$4,10,1))-MAX('Réservations'!$B39,DATE(Ouverture!$B$4,9,1))))</x:f>
        <x:v>0</x:v>
      </x:c>
      <x:c r="K39" s="76" t="n">
        <x:f>IF('Réservations'!$N39&lt;&gt;"OK",0,MAX(0,MIN('Réservations'!$C39,DATE(Ouverture!$B$4,11,1))-MAX('Réservations'!$B39,DATE(Ouverture!$B$4,10,1))))</x:f>
        <x:v>0</x:v>
      </x:c>
      <x:c r="L39" s="76" t="n">
        <x:f>IF('Réservations'!$N39&lt;&gt;"OK",0,MAX(0,MIN('Réservations'!$C39,DATE(Ouverture!$B$4,12,1))-MAX('Réservations'!$B39,DATE(Ouverture!$B$4,11,1))))</x:f>
        <x:v>0</x:v>
      </x:c>
      <x:c r="M39" s="76" t="n">
        <x:f>IF('Réservations'!$N39&lt;&gt;"OK",0,MAX(0,MIN('Réservations'!$C39,DATE(Ouverture!$B$4,13,1))-MAX('Réservations'!$B39,DATE(Ouverture!$B$4,12,1))))</x:f>
        <x:v>0</x:v>
      </x:c>
      <x:c r="N39" s="130" t="n">
        <x:f>IFERROR(IF('Réservations'!$N39="OK",'Réservations'!$G39/'Réservations'!$F39,0),0)</x:f>
        <x:v>0</x:v>
      </x:c>
      <x:c r="O39" s="130" t="n">
        <x:f>IFERROR(IF('Réservations'!$N39="OK",'Réservations'!$H39/'Réservations'!$F39,0),0)</x:f>
        <x:v>0</x:v>
      </x:c>
      <x:c r="P39" s="130" t="n">
        <x:f>IFERROR(IF('Réservations'!$N39="OK",'Réservations'!$I39/'Réservations'!$F39,0),0)</x:f>
        <x:v>0</x:v>
      </x:c>
      <x:c r="Q39" s="130" t="n">
        <x:f>IFERROR(IF('Réservations'!$N39="OK",'Réservations'!$J39/'Réservations'!$F39,0),0)</x:f>
        <x:v>0</x:v>
      </x:c>
      <x:c r="R39" s="130" t="n">
        <x:f>IFERROR(IF('Réservations'!$N39="OK",'Réservations'!$K39/'Réservations'!$F39,0),0)</x:f>
        <x:v>0</x:v>
      </x:c>
      <x:c r="S39" s="130" t="n">
        <x:f>IFERROR(IF('Réservations'!$N39="OK",'Réservations'!$L39/'Réservations'!$F39,0),0)</x:f>
        <x:v>0</x:v>
      </x:c>
      <x:c r="T39" s="130" t="n">
        <x:f>IFERROR(IF('Réservations'!$N39="OK",'Réservations'!$M39/'Réservations'!$F39,0),0)</x:f>
        <x:v>0</x:v>
      </x:c>
      <x:c r="U39" s="130" t="n">
        <x:f>SUM(B39:M39)</x:f>
        <x:v>0</x:v>
      </x:c>
      <x:c r="V39" s="130" t="n">
        <x:f>U39*N39</x:f>
        <x:v>0</x:v>
      </x:c>
      <x:c r="W39" s="130" t="n">
        <x:f>U39*O39</x:f>
        <x:v>0</x:v>
      </x:c>
      <x:c r="X39" s="130" t="n">
        <x:f>U39*P39</x:f>
        <x:v>0</x:v>
      </x:c>
      <x:c r="Y39" s="130" t="n">
        <x:f>U39*Q39</x:f>
        <x:v>0</x:v>
      </x:c>
      <x:c r="Z39" s="130" t="n">
        <x:f>U39*R39</x:f>
        <x:v>0</x:v>
      </x:c>
      <x:c r="AA39" s="130" t="n">
        <x:f>U39*S39</x:f>
        <x:v>0</x:v>
      </x:c>
      <x:c r="AB39" s="130" t="n">
        <x:f>U39*T39</x:f>
        <x:v>0</x:v>
      </x:c>
    </x:row>
    <x:row r="40">
      <x:c r="A40" s="24" t="str">
        <x:f>IF('Réservations'!A40="","",'Réservations'!A40)</x:f>
      </x:c>
      <x:c r="B40" s="76" t="n">
        <x:f>IF('Réservations'!$N40&lt;&gt;"OK",0,MAX(0,MIN('Réservations'!$C40,DATE(Ouverture!$B$4,2,1))-MAX('Réservations'!$B40,DATE(Ouverture!$B$4,1,1))))</x:f>
        <x:v>0</x:v>
      </x:c>
      <x:c r="C40" s="76" t="n">
        <x:f>IF('Réservations'!$N40&lt;&gt;"OK",0,MAX(0,MIN('Réservations'!$C40,DATE(Ouverture!$B$4,3,1))-MAX('Réservations'!$B40,DATE(Ouverture!$B$4,2,1))))</x:f>
        <x:v>0</x:v>
      </x:c>
      <x:c r="D40" s="76" t="n">
        <x:f>IF('Réservations'!$N40&lt;&gt;"OK",0,MAX(0,MIN('Réservations'!$C40,DATE(Ouverture!$B$4,4,1))-MAX('Réservations'!$B40,DATE(Ouverture!$B$4,3,1))))</x:f>
        <x:v>0</x:v>
      </x:c>
      <x:c r="E40" s="76" t="n">
        <x:f>IF('Réservations'!$N40&lt;&gt;"OK",0,MAX(0,MIN('Réservations'!$C40,DATE(Ouverture!$B$4,5,1))-MAX('Réservations'!$B40,DATE(Ouverture!$B$4,4,1))))</x:f>
        <x:v>0</x:v>
      </x:c>
      <x:c r="F40" s="76" t="n">
        <x:f>IF('Réservations'!$N40&lt;&gt;"OK",0,MAX(0,MIN('Réservations'!$C40,DATE(Ouverture!$B$4,6,1))-MAX('Réservations'!$B40,DATE(Ouverture!$B$4,5,1))))</x:f>
        <x:v>0</x:v>
      </x:c>
      <x:c r="G40" s="76" t="n">
        <x:f>IF('Réservations'!$N40&lt;&gt;"OK",0,MAX(0,MIN('Réservations'!$C40,DATE(Ouverture!$B$4,7,1))-MAX('Réservations'!$B40,DATE(Ouverture!$B$4,6,1))))</x:f>
        <x:v>0</x:v>
      </x:c>
      <x:c r="H40" s="76" t="n">
        <x:f>IF('Réservations'!$N40&lt;&gt;"OK",0,MAX(0,MIN('Réservations'!$C40,DATE(Ouverture!$B$4,8,1))-MAX('Réservations'!$B40,DATE(Ouverture!$B$4,7,1))))</x:f>
        <x:v>0</x:v>
      </x:c>
      <x:c r="I40" s="76" t="n">
        <x:f>IF('Réservations'!$N40&lt;&gt;"OK",0,MAX(0,MIN('Réservations'!$C40,DATE(Ouverture!$B$4,9,1))-MAX('Réservations'!$B40,DATE(Ouverture!$B$4,8,1))))</x:f>
        <x:v>0</x:v>
      </x:c>
      <x:c r="J40" s="76" t="n">
        <x:f>IF('Réservations'!$N40&lt;&gt;"OK",0,MAX(0,MIN('Réservations'!$C40,DATE(Ouverture!$B$4,10,1))-MAX('Réservations'!$B40,DATE(Ouverture!$B$4,9,1))))</x:f>
        <x:v>0</x:v>
      </x:c>
      <x:c r="K40" s="76" t="n">
        <x:f>IF('Réservations'!$N40&lt;&gt;"OK",0,MAX(0,MIN('Réservations'!$C40,DATE(Ouverture!$B$4,11,1))-MAX('Réservations'!$B40,DATE(Ouverture!$B$4,10,1))))</x:f>
        <x:v>0</x:v>
      </x:c>
      <x:c r="L40" s="76" t="n">
        <x:f>IF('Réservations'!$N40&lt;&gt;"OK",0,MAX(0,MIN('Réservations'!$C40,DATE(Ouverture!$B$4,12,1))-MAX('Réservations'!$B40,DATE(Ouverture!$B$4,11,1))))</x:f>
        <x:v>0</x:v>
      </x:c>
      <x:c r="M40" s="76" t="n">
        <x:f>IF('Réservations'!$N40&lt;&gt;"OK",0,MAX(0,MIN('Réservations'!$C40,DATE(Ouverture!$B$4,13,1))-MAX('Réservations'!$B40,DATE(Ouverture!$B$4,12,1))))</x:f>
        <x:v>0</x:v>
      </x:c>
      <x:c r="N40" s="130" t="n">
        <x:f>IFERROR(IF('Réservations'!$N40="OK",'Réservations'!$G40/'Réservations'!$F40,0),0)</x:f>
        <x:v>0</x:v>
      </x:c>
      <x:c r="O40" s="130" t="n">
        <x:f>IFERROR(IF('Réservations'!$N40="OK",'Réservations'!$H40/'Réservations'!$F40,0),0)</x:f>
        <x:v>0</x:v>
      </x:c>
      <x:c r="P40" s="130" t="n">
        <x:f>IFERROR(IF('Réservations'!$N40="OK",'Réservations'!$I40/'Réservations'!$F40,0),0)</x:f>
        <x:v>0</x:v>
      </x:c>
      <x:c r="Q40" s="130" t="n">
        <x:f>IFERROR(IF('Réservations'!$N40="OK",'Réservations'!$J40/'Réservations'!$F40,0),0)</x:f>
        <x:v>0</x:v>
      </x:c>
      <x:c r="R40" s="130" t="n">
        <x:f>IFERROR(IF('Réservations'!$N40="OK",'Réservations'!$K40/'Réservations'!$F40,0),0)</x:f>
        <x:v>0</x:v>
      </x:c>
      <x:c r="S40" s="130" t="n">
        <x:f>IFERROR(IF('Réservations'!$N40="OK",'Réservations'!$L40/'Réservations'!$F40,0),0)</x:f>
        <x:v>0</x:v>
      </x:c>
      <x:c r="T40" s="130" t="n">
        <x:f>IFERROR(IF('Réservations'!$N40="OK",'Réservations'!$M40/'Réservations'!$F40,0),0)</x:f>
        <x:v>0</x:v>
      </x:c>
      <x:c r="U40" s="130" t="n">
        <x:f>SUM(B40:M40)</x:f>
        <x:v>0</x:v>
      </x:c>
      <x:c r="V40" s="130" t="n">
        <x:f>U40*N40</x:f>
        <x:v>0</x:v>
      </x:c>
      <x:c r="W40" s="130" t="n">
        <x:f>U40*O40</x:f>
        <x:v>0</x:v>
      </x:c>
      <x:c r="X40" s="130" t="n">
        <x:f>U40*P40</x:f>
        <x:v>0</x:v>
      </x:c>
      <x:c r="Y40" s="130" t="n">
        <x:f>U40*Q40</x:f>
        <x:v>0</x:v>
      </x:c>
      <x:c r="Z40" s="130" t="n">
        <x:f>U40*R40</x:f>
        <x:v>0</x:v>
      </x:c>
      <x:c r="AA40" s="130" t="n">
        <x:f>U40*S40</x:f>
        <x:v>0</x:v>
      </x:c>
      <x:c r="AB40" s="130" t="n">
        <x:f>U40*T40</x:f>
        <x:v>0</x:v>
      </x:c>
    </x:row>
    <x:row r="41">
      <x:c r="A41" s="24" t="str">
        <x:f>IF('Réservations'!A41="","",'Réservations'!A41)</x:f>
      </x:c>
      <x:c r="B41" s="76" t="n">
        <x:f>IF('Réservations'!$N41&lt;&gt;"OK",0,MAX(0,MIN('Réservations'!$C41,DATE(Ouverture!$B$4,2,1))-MAX('Réservations'!$B41,DATE(Ouverture!$B$4,1,1))))</x:f>
        <x:v>0</x:v>
      </x:c>
      <x:c r="C41" s="76" t="n">
        <x:f>IF('Réservations'!$N41&lt;&gt;"OK",0,MAX(0,MIN('Réservations'!$C41,DATE(Ouverture!$B$4,3,1))-MAX('Réservations'!$B41,DATE(Ouverture!$B$4,2,1))))</x:f>
        <x:v>0</x:v>
      </x:c>
      <x:c r="D41" s="76" t="n">
        <x:f>IF('Réservations'!$N41&lt;&gt;"OK",0,MAX(0,MIN('Réservations'!$C41,DATE(Ouverture!$B$4,4,1))-MAX('Réservations'!$B41,DATE(Ouverture!$B$4,3,1))))</x:f>
        <x:v>0</x:v>
      </x:c>
      <x:c r="E41" s="76" t="n">
        <x:f>IF('Réservations'!$N41&lt;&gt;"OK",0,MAX(0,MIN('Réservations'!$C41,DATE(Ouverture!$B$4,5,1))-MAX('Réservations'!$B41,DATE(Ouverture!$B$4,4,1))))</x:f>
        <x:v>0</x:v>
      </x:c>
      <x:c r="F41" s="76" t="n">
        <x:f>IF('Réservations'!$N41&lt;&gt;"OK",0,MAX(0,MIN('Réservations'!$C41,DATE(Ouverture!$B$4,6,1))-MAX('Réservations'!$B41,DATE(Ouverture!$B$4,5,1))))</x:f>
        <x:v>0</x:v>
      </x:c>
      <x:c r="G41" s="76" t="n">
        <x:f>IF('Réservations'!$N41&lt;&gt;"OK",0,MAX(0,MIN('Réservations'!$C41,DATE(Ouverture!$B$4,7,1))-MAX('Réservations'!$B41,DATE(Ouverture!$B$4,6,1))))</x:f>
        <x:v>0</x:v>
      </x:c>
      <x:c r="H41" s="76" t="n">
        <x:f>IF('Réservations'!$N41&lt;&gt;"OK",0,MAX(0,MIN('Réservations'!$C41,DATE(Ouverture!$B$4,8,1))-MAX('Réservations'!$B41,DATE(Ouverture!$B$4,7,1))))</x:f>
        <x:v>0</x:v>
      </x:c>
      <x:c r="I41" s="76" t="n">
        <x:f>IF('Réservations'!$N41&lt;&gt;"OK",0,MAX(0,MIN('Réservations'!$C41,DATE(Ouverture!$B$4,9,1))-MAX('Réservations'!$B41,DATE(Ouverture!$B$4,8,1))))</x:f>
        <x:v>0</x:v>
      </x:c>
      <x:c r="J41" s="76" t="n">
        <x:f>IF('Réservations'!$N41&lt;&gt;"OK",0,MAX(0,MIN('Réservations'!$C41,DATE(Ouverture!$B$4,10,1))-MAX('Réservations'!$B41,DATE(Ouverture!$B$4,9,1))))</x:f>
        <x:v>0</x:v>
      </x:c>
      <x:c r="K41" s="76" t="n">
        <x:f>IF('Réservations'!$N41&lt;&gt;"OK",0,MAX(0,MIN('Réservations'!$C41,DATE(Ouverture!$B$4,11,1))-MAX('Réservations'!$B41,DATE(Ouverture!$B$4,10,1))))</x:f>
        <x:v>0</x:v>
      </x:c>
      <x:c r="L41" s="76" t="n">
        <x:f>IF('Réservations'!$N41&lt;&gt;"OK",0,MAX(0,MIN('Réservations'!$C41,DATE(Ouverture!$B$4,12,1))-MAX('Réservations'!$B41,DATE(Ouverture!$B$4,11,1))))</x:f>
        <x:v>0</x:v>
      </x:c>
      <x:c r="M41" s="76" t="n">
        <x:f>IF('Réservations'!$N41&lt;&gt;"OK",0,MAX(0,MIN('Réservations'!$C41,DATE(Ouverture!$B$4,13,1))-MAX('Réservations'!$B41,DATE(Ouverture!$B$4,12,1))))</x:f>
        <x:v>0</x:v>
      </x:c>
      <x:c r="N41" s="130" t="n">
        <x:f>IFERROR(IF('Réservations'!$N41="OK",'Réservations'!$G41/'Réservations'!$F41,0),0)</x:f>
        <x:v>0</x:v>
      </x:c>
      <x:c r="O41" s="130" t="n">
        <x:f>IFERROR(IF('Réservations'!$N41="OK",'Réservations'!$H41/'Réservations'!$F41,0),0)</x:f>
        <x:v>0</x:v>
      </x:c>
      <x:c r="P41" s="130" t="n">
        <x:f>IFERROR(IF('Réservations'!$N41="OK",'Réservations'!$I41/'Réservations'!$F41,0),0)</x:f>
        <x:v>0</x:v>
      </x:c>
      <x:c r="Q41" s="130" t="n">
        <x:f>IFERROR(IF('Réservations'!$N41="OK",'Réservations'!$J41/'Réservations'!$F41,0),0)</x:f>
        <x:v>0</x:v>
      </x:c>
      <x:c r="R41" s="130" t="n">
        <x:f>IFERROR(IF('Réservations'!$N41="OK",'Réservations'!$K41/'Réservations'!$F41,0),0)</x:f>
        <x:v>0</x:v>
      </x:c>
      <x:c r="S41" s="130" t="n">
        <x:f>IFERROR(IF('Réservations'!$N41="OK",'Réservations'!$L41/'Réservations'!$F41,0),0)</x:f>
        <x:v>0</x:v>
      </x:c>
      <x:c r="T41" s="130" t="n">
        <x:f>IFERROR(IF('Réservations'!$N41="OK",'Réservations'!$M41/'Réservations'!$F41,0),0)</x:f>
        <x:v>0</x:v>
      </x:c>
      <x:c r="U41" s="130" t="n">
        <x:f>SUM(B41:M41)</x:f>
        <x:v>0</x:v>
      </x:c>
      <x:c r="V41" s="130" t="n">
        <x:f>U41*N41</x:f>
        <x:v>0</x:v>
      </x:c>
      <x:c r="W41" s="130" t="n">
        <x:f>U41*O41</x:f>
        <x:v>0</x:v>
      </x:c>
      <x:c r="X41" s="130" t="n">
        <x:f>U41*P41</x:f>
        <x:v>0</x:v>
      </x:c>
      <x:c r="Y41" s="130" t="n">
        <x:f>U41*Q41</x:f>
        <x:v>0</x:v>
      </x:c>
      <x:c r="Z41" s="130" t="n">
        <x:f>U41*R41</x:f>
        <x:v>0</x:v>
      </x:c>
      <x:c r="AA41" s="130" t="n">
        <x:f>U41*S41</x:f>
        <x:v>0</x:v>
      </x:c>
      <x:c r="AB41" s="130" t="n">
        <x:f>U41*T41</x:f>
        <x:v>0</x:v>
      </x:c>
    </x:row>
    <x:row r="42">
      <x:c r="A42" s="24" t="str">
        <x:f>IF('Réservations'!A42="","",'Réservations'!A42)</x:f>
      </x:c>
      <x:c r="B42" s="76" t="n">
        <x:f>IF('Réservations'!$N42&lt;&gt;"OK",0,MAX(0,MIN('Réservations'!$C42,DATE(Ouverture!$B$4,2,1))-MAX('Réservations'!$B42,DATE(Ouverture!$B$4,1,1))))</x:f>
        <x:v>0</x:v>
      </x:c>
      <x:c r="C42" s="76" t="n">
        <x:f>IF('Réservations'!$N42&lt;&gt;"OK",0,MAX(0,MIN('Réservations'!$C42,DATE(Ouverture!$B$4,3,1))-MAX('Réservations'!$B42,DATE(Ouverture!$B$4,2,1))))</x:f>
        <x:v>0</x:v>
      </x:c>
      <x:c r="D42" s="76" t="n">
        <x:f>IF('Réservations'!$N42&lt;&gt;"OK",0,MAX(0,MIN('Réservations'!$C42,DATE(Ouverture!$B$4,4,1))-MAX('Réservations'!$B42,DATE(Ouverture!$B$4,3,1))))</x:f>
        <x:v>0</x:v>
      </x:c>
      <x:c r="E42" s="76" t="n">
        <x:f>IF('Réservations'!$N42&lt;&gt;"OK",0,MAX(0,MIN('Réservations'!$C42,DATE(Ouverture!$B$4,5,1))-MAX('Réservations'!$B42,DATE(Ouverture!$B$4,4,1))))</x:f>
        <x:v>0</x:v>
      </x:c>
      <x:c r="F42" s="76" t="n">
        <x:f>IF('Réservations'!$N42&lt;&gt;"OK",0,MAX(0,MIN('Réservations'!$C42,DATE(Ouverture!$B$4,6,1))-MAX('Réservations'!$B42,DATE(Ouverture!$B$4,5,1))))</x:f>
        <x:v>0</x:v>
      </x:c>
      <x:c r="G42" s="76" t="n">
        <x:f>IF('Réservations'!$N42&lt;&gt;"OK",0,MAX(0,MIN('Réservations'!$C42,DATE(Ouverture!$B$4,7,1))-MAX('Réservations'!$B42,DATE(Ouverture!$B$4,6,1))))</x:f>
        <x:v>0</x:v>
      </x:c>
      <x:c r="H42" s="76" t="n">
        <x:f>IF('Réservations'!$N42&lt;&gt;"OK",0,MAX(0,MIN('Réservations'!$C42,DATE(Ouverture!$B$4,8,1))-MAX('Réservations'!$B42,DATE(Ouverture!$B$4,7,1))))</x:f>
        <x:v>0</x:v>
      </x:c>
      <x:c r="I42" s="76" t="n">
        <x:f>IF('Réservations'!$N42&lt;&gt;"OK",0,MAX(0,MIN('Réservations'!$C42,DATE(Ouverture!$B$4,9,1))-MAX('Réservations'!$B42,DATE(Ouverture!$B$4,8,1))))</x:f>
        <x:v>0</x:v>
      </x:c>
      <x:c r="J42" s="76" t="n">
        <x:f>IF('Réservations'!$N42&lt;&gt;"OK",0,MAX(0,MIN('Réservations'!$C42,DATE(Ouverture!$B$4,10,1))-MAX('Réservations'!$B42,DATE(Ouverture!$B$4,9,1))))</x:f>
        <x:v>0</x:v>
      </x:c>
      <x:c r="K42" s="76" t="n">
        <x:f>IF('Réservations'!$N42&lt;&gt;"OK",0,MAX(0,MIN('Réservations'!$C42,DATE(Ouverture!$B$4,11,1))-MAX('Réservations'!$B42,DATE(Ouverture!$B$4,10,1))))</x:f>
        <x:v>0</x:v>
      </x:c>
      <x:c r="L42" s="76" t="n">
        <x:f>IF('Réservations'!$N42&lt;&gt;"OK",0,MAX(0,MIN('Réservations'!$C42,DATE(Ouverture!$B$4,12,1))-MAX('Réservations'!$B42,DATE(Ouverture!$B$4,11,1))))</x:f>
        <x:v>0</x:v>
      </x:c>
      <x:c r="M42" s="76" t="n">
        <x:f>IF('Réservations'!$N42&lt;&gt;"OK",0,MAX(0,MIN('Réservations'!$C42,DATE(Ouverture!$B$4,13,1))-MAX('Réservations'!$B42,DATE(Ouverture!$B$4,12,1))))</x:f>
        <x:v>0</x:v>
      </x:c>
      <x:c r="N42" s="130" t="n">
        <x:f>IFERROR(IF('Réservations'!$N42="OK",'Réservations'!$G42/'Réservations'!$F42,0),0)</x:f>
        <x:v>0</x:v>
      </x:c>
      <x:c r="O42" s="130" t="n">
        <x:f>IFERROR(IF('Réservations'!$N42="OK",'Réservations'!$H42/'Réservations'!$F42,0),0)</x:f>
        <x:v>0</x:v>
      </x:c>
      <x:c r="P42" s="130" t="n">
        <x:f>IFERROR(IF('Réservations'!$N42="OK",'Réservations'!$I42/'Réservations'!$F42,0),0)</x:f>
        <x:v>0</x:v>
      </x:c>
      <x:c r="Q42" s="130" t="n">
        <x:f>IFERROR(IF('Réservations'!$N42="OK",'Réservations'!$J42/'Réservations'!$F42,0),0)</x:f>
        <x:v>0</x:v>
      </x:c>
      <x:c r="R42" s="130" t="n">
        <x:f>IFERROR(IF('Réservations'!$N42="OK",'Réservations'!$K42/'Réservations'!$F42,0),0)</x:f>
        <x:v>0</x:v>
      </x:c>
      <x:c r="S42" s="130" t="n">
        <x:f>IFERROR(IF('Réservations'!$N42="OK",'Réservations'!$L42/'Réservations'!$F42,0),0)</x:f>
        <x:v>0</x:v>
      </x:c>
      <x:c r="T42" s="130" t="n">
        <x:f>IFERROR(IF('Réservations'!$N42="OK",'Réservations'!$M42/'Réservations'!$F42,0),0)</x:f>
        <x:v>0</x:v>
      </x:c>
      <x:c r="U42" s="130" t="n">
        <x:f>SUM(B42:M42)</x:f>
        <x:v>0</x:v>
      </x:c>
      <x:c r="V42" s="130" t="n">
        <x:f>U42*N42</x:f>
        <x:v>0</x:v>
      </x:c>
      <x:c r="W42" s="130" t="n">
        <x:f>U42*O42</x:f>
        <x:v>0</x:v>
      </x:c>
      <x:c r="X42" s="130" t="n">
        <x:f>U42*P42</x:f>
        <x:v>0</x:v>
      </x:c>
      <x:c r="Y42" s="130" t="n">
        <x:f>U42*Q42</x:f>
        <x:v>0</x:v>
      </x:c>
      <x:c r="Z42" s="130" t="n">
        <x:f>U42*R42</x:f>
        <x:v>0</x:v>
      </x:c>
      <x:c r="AA42" s="130" t="n">
        <x:f>U42*S42</x:f>
        <x:v>0</x:v>
      </x:c>
      <x:c r="AB42" s="130" t="n">
        <x:f>U42*T42</x:f>
        <x:v>0</x:v>
      </x:c>
    </x:row>
    <x:row r="43">
      <x:c r="A43" s="24" t="str">
        <x:f>IF('Réservations'!A43="","",'Réservations'!A43)</x:f>
      </x:c>
      <x:c r="B43" s="76" t="n">
        <x:f>IF('Réservations'!$N43&lt;&gt;"OK",0,MAX(0,MIN('Réservations'!$C43,DATE(Ouverture!$B$4,2,1))-MAX('Réservations'!$B43,DATE(Ouverture!$B$4,1,1))))</x:f>
        <x:v>0</x:v>
      </x:c>
      <x:c r="C43" s="76" t="n">
        <x:f>IF('Réservations'!$N43&lt;&gt;"OK",0,MAX(0,MIN('Réservations'!$C43,DATE(Ouverture!$B$4,3,1))-MAX('Réservations'!$B43,DATE(Ouverture!$B$4,2,1))))</x:f>
        <x:v>0</x:v>
      </x:c>
      <x:c r="D43" s="76" t="n">
        <x:f>IF('Réservations'!$N43&lt;&gt;"OK",0,MAX(0,MIN('Réservations'!$C43,DATE(Ouverture!$B$4,4,1))-MAX('Réservations'!$B43,DATE(Ouverture!$B$4,3,1))))</x:f>
        <x:v>0</x:v>
      </x:c>
      <x:c r="E43" s="76" t="n">
        <x:f>IF('Réservations'!$N43&lt;&gt;"OK",0,MAX(0,MIN('Réservations'!$C43,DATE(Ouverture!$B$4,5,1))-MAX('Réservations'!$B43,DATE(Ouverture!$B$4,4,1))))</x:f>
        <x:v>0</x:v>
      </x:c>
      <x:c r="F43" s="76" t="n">
        <x:f>IF('Réservations'!$N43&lt;&gt;"OK",0,MAX(0,MIN('Réservations'!$C43,DATE(Ouverture!$B$4,6,1))-MAX('Réservations'!$B43,DATE(Ouverture!$B$4,5,1))))</x:f>
        <x:v>0</x:v>
      </x:c>
      <x:c r="G43" s="76" t="n">
        <x:f>IF('Réservations'!$N43&lt;&gt;"OK",0,MAX(0,MIN('Réservations'!$C43,DATE(Ouverture!$B$4,7,1))-MAX('Réservations'!$B43,DATE(Ouverture!$B$4,6,1))))</x:f>
        <x:v>0</x:v>
      </x:c>
      <x:c r="H43" s="76" t="n">
        <x:f>IF('Réservations'!$N43&lt;&gt;"OK",0,MAX(0,MIN('Réservations'!$C43,DATE(Ouverture!$B$4,8,1))-MAX('Réservations'!$B43,DATE(Ouverture!$B$4,7,1))))</x:f>
        <x:v>0</x:v>
      </x:c>
      <x:c r="I43" s="76" t="n">
        <x:f>IF('Réservations'!$N43&lt;&gt;"OK",0,MAX(0,MIN('Réservations'!$C43,DATE(Ouverture!$B$4,9,1))-MAX('Réservations'!$B43,DATE(Ouverture!$B$4,8,1))))</x:f>
        <x:v>0</x:v>
      </x:c>
      <x:c r="J43" s="76" t="n">
        <x:f>IF('Réservations'!$N43&lt;&gt;"OK",0,MAX(0,MIN('Réservations'!$C43,DATE(Ouverture!$B$4,10,1))-MAX('Réservations'!$B43,DATE(Ouverture!$B$4,9,1))))</x:f>
        <x:v>0</x:v>
      </x:c>
      <x:c r="K43" s="76" t="n">
        <x:f>IF('Réservations'!$N43&lt;&gt;"OK",0,MAX(0,MIN('Réservations'!$C43,DATE(Ouverture!$B$4,11,1))-MAX('Réservations'!$B43,DATE(Ouverture!$B$4,10,1))))</x:f>
        <x:v>0</x:v>
      </x:c>
      <x:c r="L43" s="76" t="n">
        <x:f>IF('Réservations'!$N43&lt;&gt;"OK",0,MAX(0,MIN('Réservations'!$C43,DATE(Ouverture!$B$4,12,1))-MAX('Réservations'!$B43,DATE(Ouverture!$B$4,11,1))))</x:f>
        <x:v>0</x:v>
      </x:c>
      <x:c r="M43" s="76" t="n">
        <x:f>IF('Réservations'!$N43&lt;&gt;"OK",0,MAX(0,MIN('Réservations'!$C43,DATE(Ouverture!$B$4,13,1))-MAX('Réservations'!$B43,DATE(Ouverture!$B$4,12,1))))</x:f>
        <x:v>0</x:v>
      </x:c>
      <x:c r="N43" s="130" t="n">
        <x:f>IFERROR(IF('Réservations'!$N43="OK",'Réservations'!$G43/'Réservations'!$F43,0),0)</x:f>
        <x:v>0</x:v>
      </x:c>
      <x:c r="O43" s="130" t="n">
        <x:f>IFERROR(IF('Réservations'!$N43="OK",'Réservations'!$H43/'Réservations'!$F43,0),0)</x:f>
        <x:v>0</x:v>
      </x:c>
      <x:c r="P43" s="130" t="n">
        <x:f>IFERROR(IF('Réservations'!$N43="OK",'Réservations'!$I43/'Réservations'!$F43,0),0)</x:f>
        <x:v>0</x:v>
      </x:c>
      <x:c r="Q43" s="130" t="n">
        <x:f>IFERROR(IF('Réservations'!$N43="OK",'Réservations'!$J43/'Réservations'!$F43,0),0)</x:f>
        <x:v>0</x:v>
      </x:c>
      <x:c r="R43" s="130" t="n">
        <x:f>IFERROR(IF('Réservations'!$N43="OK",'Réservations'!$K43/'Réservations'!$F43,0),0)</x:f>
        <x:v>0</x:v>
      </x:c>
      <x:c r="S43" s="130" t="n">
        <x:f>IFERROR(IF('Réservations'!$N43="OK",'Réservations'!$L43/'Réservations'!$F43,0),0)</x:f>
        <x:v>0</x:v>
      </x:c>
      <x:c r="T43" s="130" t="n">
        <x:f>IFERROR(IF('Réservations'!$N43="OK",'Réservations'!$M43/'Réservations'!$F43,0),0)</x:f>
        <x:v>0</x:v>
      </x:c>
      <x:c r="U43" s="130" t="n">
        <x:f>SUM(B43:M43)</x:f>
        <x:v>0</x:v>
      </x:c>
      <x:c r="V43" s="130" t="n">
        <x:f>U43*N43</x:f>
        <x:v>0</x:v>
      </x:c>
      <x:c r="W43" s="130" t="n">
        <x:f>U43*O43</x:f>
        <x:v>0</x:v>
      </x:c>
      <x:c r="X43" s="130" t="n">
        <x:f>U43*P43</x:f>
        <x:v>0</x:v>
      </x:c>
      <x:c r="Y43" s="130" t="n">
        <x:f>U43*Q43</x:f>
        <x:v>0</x:v>
      </x:c>
      <x:c r="Z43" s="130" t="n">
        <x:f>U43*R43</x:f>
        <x:v>0</x:v>
      </x:c>
      <x:c r="AA43" s="130" t="n">
        <x:f>U43*S43</x:f>
        <x:v>0</x:v>
      </x:c>
      <x:c r="AB43" s="130" t="n">
        <x:f>U43*T43</x:f>
        <x:v>0</x:v>
      </x:c>
    </x:row>
    <x:row r="44">
      <x:c r="A44" s="24" t="str">
        <x:f>IF('Réservations'!A44="","",'Réservations'!A44)</x:f>
      </x:c>
      <x:c r="B44" s="76" t="n">
        <x:f>IF('Réservations'!$N44&lt;&gt;"OK",0,MAX(0,MIN('Réservations'!$C44,DATE(Ouverture!$B$4,2,1))-MAX('Réservations'!$B44,DATE(Ouverture!$B$4,1,1))))</x:f>
        <x:v>0</x:v>
      </x:c>
      <x:c r="C44" s="76" t="n">
        <x:f>IF('Réservations'!$N44&lt;&gt;"OK",0,MAX(0,MIN('Réservations'!$C44,DATE(Ouverture!$B$4,3,1))-MAX('Réservations'!$B44,DATE(Ouverture!$B$4,2,1))))</x:f>
        <x:v>0</x:v>
      </x:c>
      <x:c r="D44" s="76" t="n">
        <x:f>IF('Réservations'!$N44&lt;&gt;"OK",0,MAX(0,MIN('Réservations'!$C44,DATE(Ouverture!$B$4,4,1))-MAX('Réservations'!$B44,DATE(Ouverture!$B$4,3,1))))</x:f>
        <x:v>0</x:v>
      </x:c>
      <x:c r="E44" s="76" t="n">
        <x:f>IF('Réservations'!$N44&lt;&gt;"OK",0,MAX(0,MIN('Réservations'!$C44,DATE(Ouverture!$B$4,5,1))-MAX('Réservations'!$B44,DATE(Ouverture!$B$4,4,1))))</x:f>
        <x:v>0</x:v>
      </x:c>
      <x:c r="F44" s="76" t="n">
        <x:f>IF('Réservations'!$N44&lt;&gt;"OK",0,MAX(0,MIN('Réservations'!$C44,DATE(Ouverture!$B$4,6,1))-MAX('Réservations'!$B44,DATE(Ouverture!$B$4,5,1))))</x:f>
        <x:v>0</x:v>
      </x:c>
      <x:c r="G44" s="76" t="n">
        <x:f>IF('Réservations'!$N44&lt;&gt;"OK",0,MAX(0,MIN('Réservations'!$C44,DATE(Ouverture!$B$4,7,1))-MAX('Réservations'!$B44,DATE(Ouverture!$B$4,6,1))))</x:f>
        <x:v>0</x:v>
      </x:c>
      <x:c r="H44" s="76" t="n">
        <x:f>IF('Réservations'!$N44&lt;&gt;"OK",0,MAX(0,MIN('Réservations'!$C44,DATE(Ouverture!$B$4,8,1))-MAX('Réservations'!$B44,DATE(Ouverture!$B$4,7,1))))</x:f>
        <x:v>0</x:v>
      </x:c>
      <x:c r="I44" s="76" t="n">
        <x:f>IF('Réservations'!$N44&lt;&gt;"OK",0,MAX(0,MIN('Réservations'!$C44,DATE(Ouverture!$B$4,9,1))-MAX('Réservations'!$B44,DATE(Ouverture!$B$4,8,1))))</x:f>
        <x:v>0</x:v>
      </x:c>
      <x:c r="J44" s="76" t="n">
        <x:f>IF('Réservations'!$N44&lt;&gt;"OK",0,MAX(0,MIN('Réservations'!$C44,DATE(Ouverture!$B$4,10,1))-MAX('Réservations'!$B44,DATE(Ouverture!$B$4,9,1))))</x:f>
        <x:v>0</x:v>
      </x:c>
      <x:c r="K44" s="76" t="n">
        <x:f>IF('Réservations'!$N44&lt;&gt;"OK",0,MAX(0,MIN('Réservations'!$C44,DATE(Ouverture!$B$4,11,1))-MAX('Réservations'!$B44,DATE(Ouverture!$B$4,10,1))))</x:f>
        <x:v>0</x:v>
      </x:c>
      <x:c r="L44" s="76" t="n">
        <x:f>IF('Réservations'!$N44&lt;&gt;"OK",0,MAX(0,MIN('Réservations'!$C44,DATE(Ouverture!$B$4,12,1))-MAX('Réservations'!$B44,DATE(Ouverture!$B$4,11,1))))</x:f>
        <x:v>0</x:v>
      </x:c>
      <x:c r="M44" s="76" t="n">
        <x:f>IF('Réservations'!$N44&lt;&gt;"OK",0,MAX(0,MIN('Réservations'!$C44,DATE(Ouverture!$B$4,13,1))-MAX('Réservations'!$B44,DATE(Ouverture!$B$4,12,1))))</x:f>
        <x:v>0</x:v>
      </x:c>
      <x:c r="N44" s="130" t="n">
        <x:f>IFERROR(IF('Réservations'!$N44="OK",'Réservations'!$G44/'Réservations'!$F44,0),0)</x:f>
        <x:v>0</x:v>
      </x:c>
      <x:c r="O44" s="130" t="n">
        <x:f>IFERROR(IF('Réservations'!$N44="OK",'Réservations'!$H44/'Réservations'!$F44,0),0)</x:f>
        <x:v>0</x:v>
      </x:c>
      <x:c r="P44" s="130" t="n">
        <x:f>IFERROR(IF('Réservations'!$N44="OK",'Réservations'!$I44/'Réservations'!$F44,0),0)</x:f>
        <x:v>0</x:v>
      </x:c>
      <x:c r="Q44" s="130" t="n">
        <x:f>IFERROR(IF('Réservations'!$N44="OK",'Réservations'!$J44/'Réservations'!$F44,0),0)</x:f>
        <x:v>0</x:v>
      </x:c>
      <x:c r="R44" s="130" t="n">
        <x:f>IFERROR(IF('Réservations'!$N44="OK",'Réservations'!$K44/'Réservations'!$F44,0),0)</x:f>
        <x:v>0</x:v>
      </x:c>
      <x:c r="S44" s="130" t="n">
        <x:f>IFERROR(IF('Réservations'!$N44="OK",'Réservations'!$L44/'Réservations'!$F44,0),0)</x:f>
        <x:v>0</x:v>
      </x:c>
      <x:c r="T44" s="130" t="n">
        <x:f>IFERROR(IF('Réservations'!$N44="OK",'Réservations'!$M44/'Réservations'!$F44,0),0)</x:f>
        <x:v>0</x:v>
      </x:c>
      <x:c r="U44" s="130" t="n">
        <x:f>SUM(B44:M44)</x:f>
        <x:v>0</x:v>
      </x:c>
      <x:c r="V44" s="130" t="n">
        <x:f>U44*N44</x:f>
        <x:v>0</x:v>
      </x:c>
      <x:c r="W44" s="130" t="n">
        <x:f>U44*O44</x:f>
        <x:v>0</x:v>
      </x:c>
      <x:c r="X44" s="130" t="n">
        <x:f>U44*P44</x:f>
        <x:v>0</x:v>
      </x:c>
      <x:c r="Y44" s="130" t="n">
        <x:f>U44*Q44</x:f>
        <x:v>0</x:v>
      </x:c>
      <x:c r="Z44" s="130" t="n">
        <x:f>U44*R44</x:f>
        <x:v>0</x:v>
      </x:c>
      <x:c r="AA44" s="130" t="n">
        <x:f>U44*S44</x:f>
        <x:v>0</x:v>
      </x:c>
      <x:c r="AB44" s="130" t="n">
        <x:f>U44*T44</x:f>
        <x:v>0</x:v>
      </x:c>
    </x:row>
    <x:row r="45">
      <x:c r="A45" s="24" t="str">
        <x:f>IF('Réservations'!A45="","",'Réservations'!A45)</x:f>
      </x:c>
      <x:c r="B45" s="76" t="n">
        <x:f>IF('Réservations'!$N45&lt;&gt;"OK",0,MAX(0,MIN('Réservations'!$C45,DATE(Ouverture!$B$4,2,1))-MAX('Réservations'!$B45,DATE(Ouverture!$B$4,1,1))))</x:f>
        <x:v>0</x:v>
      </x:c>
      <x:c r="C45" s="76" t="n">
        <x:f>IF('Réservations'!$N45&lt;&gt;"OK",0,MAX(0,MIN('Réservations'!$C45,DATE(Ouverture!$B$4,3,1))-MAX('Réservations'!$B45,DATE(Ouverture!$B$4,2,1))))</x:f>
        <x:v>0</x:v>
      </x:c>
      <x:c r="D45" s="76" t="n">
        <x:f>IF('Réservations'!$N45&lt;&gt;"OK",0,MAX(0,MIN('Réservations'!$C45,DATE(Ouverture!$B$4,4,1))-MAX('Réservations'!$B45,DATE(Ouverture!$B$4,3,1))))</x:f>
        <x:v>0</x:v>
      </x:c>
      <x:c r="E45" s="76" t="n">
        <x:f>IF('Réservations'!$N45&lt;&gt;"OK",0,MAX(0,MIN('Réservations'!$C45,DATE(Ouverture!$B$4,5,1))-MAX('Réservations'!$B45,DATE(Ouverture!$B$4,4,1))))</x:f>
        <x:v>0</x:v>
      </x:c>
      <x:c r="F45" s="76" t="n">
        <x:f>IF('Réservations'!$N45&lt;&gt;"OK",0,MAX(0,MIN('Réservations'!$C45,DATE(Ouverture!$B$4,6,1))-MAX('Réservations'!$B45,DATE(Ouverture!$B$4,5,1))))</x:f>
        <x:v>0</x:v>
      </x:c>
      <x:c r="G45" s="76" t="n">
        <x:f>IF('Réservations'!$N45&lt;&gt;"OK",0,MAX(0,MIN('Réservations'!$C45,DATE(Ouverture!$B$4,7,1))-MAX('Réservations'!$B45,DATE(Ouverture!$B$4,6,1))))</x:f>
        <x:v>0</x:v>
      </x:c>
      <x:c r="H45" s="76" t="n">
        <x:f>IF('Réservations'!$N45&lt;&gt;"OK",0,MAX(0,MIN('Réservations'!$C45,DATE(Ouverture!$B$4,8,1))-MAX('Réservations'!$B45,DATE(Ouverture!$B$4,7,1))))</x:f>
        <x:v>0</x:v>
      </x:c>
      <x:c r="I45" s="76" t="n">
        <x:f>IF('Réservations'!$N45&lt;&gt;"OK",0,MAX(0,MIN('Réservations'!$C45,DATE(Ouverture!$B$4,9,1))-MAX('Réservations'!$B45,DATE(Ouverture!$B$4,8,1))))</x:f>
        <x:v>0</x:v>
      </x:c>
      <x:c r="J45" s="76" t="n">
        <x:f>IF('Réservations'!$N45&lt;&gt;"OK",0,MAX(0,MIN('Réservations'!$C45,DATE(Ouverture!$B$4,10,1))-MAX('Réservations'!$B45,DATE(Ouverture!$B$4,9,1))))</x:f>
        <x:v>0</x:v>
      </x:c>
      <x:c r="K45" s="76" t="n">
        <x:f>IF('Réservations'!$N45&lt;&gt;"OK",0,MAX(0,MIN('Réservations'!$C45,DATE(Ouverture!$B$4,11,1))-MAX('Réservations'!$B45,DATE(Ouverture!$B$4,10,1))))</x:f>
        <x:v>0</x:v>
      </x:c>
      <x:c r="L45" s="76" t="n">
        <x:f>IF('Réservations'!$N45&lt;&gt;"OK",0,MAX(0,MIN('Réservations'!$C45,DATE(Ouverture!$B$4,12,1))-MAX('Réservations'!$B45,DATE(Ouverture!$B$4,11,1))))</x:f>
        <x:v>0</x:v>
      </x:c>
      <x:c r="M45" s="76" t="n">
        <x:f>IF('Réservations'!$N45&lt;&gt;"OK",0,MAX(0,MIN('Réservations'!$C45,DATE(Ouverture!$B$4,13,1))-MAX('Réservations'!$B45,DATE(Ouverture!$B$4,12,1))))</x:f>
        <x:v>0</x:v>
      </x:c>
      <x:c r="N45" s="130" t="n">
        <x:f>IFERROR(IF('Réservations'!$N45="OK",'Réservations'!$G45/'Réservations'!$F45,0),0)</x:f>
        <x:v>0</x:v>
      </x:c>
      <x:c r="O45" s="130" t="n">
        <x:f>IFERROR(IF('Réservations'!$N45="OK",'Réservations'!$H45/'Réservations'!$F45,0),0)</x:f>
        <x:v>0</x:v>
      </x:c>
      <x:c r="P45" s="130" t="n">
        <x:f>IFERROR(IF('Réservations'!$N45="OK",'Réservations'!$I45/'Réservations'!$F45,0),0)</x:f>
        <x:v>0</x:v>
      </x:c>
      <x:c r="Q45" s="130" t="n">
        <x:f>IFERROR(IF('Réservations'!$N45="OK",'Réservations'!$J45/'Réservations'!$F45,0),0)</x:f>
        <x:v>0</x:v>
      </x:c>
      <x:c r="R45" s="130" t="n">
        <x:f>IFERROR(IF('Réservations'!$N45="OK",'Réservations'!$K45/'Réservations'!$F45,0),0)</x:f>
        <x:v>0</x:v>
      </x:c>
      <x:c r="S45" s="130" t="n">
        <x:f>IFERROR(IF('Réservations'!$N45="OK",'Réservations'!$L45/'Réservations'!$F45,0),0)</x:f>
        <x:v>0</x:v>
      </x:c>
      <x:c r="T45" s="130" t="n">
        <x:f>IFERROR(IF('Réservations'!$N45="OK",'Réservations'!$M45/'Réservations'!$F45,0),0)</x:f>
        <x:v>0</x:v>
      </x:c>
      <x:c r="U45" s="130" t="n">
        <x:f>SUM(B45:M45)</x:f>
        <x:v>0</x:v>
      </x:c>
      <x:c r="V45" s="130" t="n">
        <x:f>U45*N45</x:f>
        <x:v>0</x:v>
      </x:c>
      <x:c r="W45" s="130" t="n">
        <x:f>U45*O45</x:f>
        <x:v>0</x:v>
      </x:c>
      <x:c r="X45" s="130" t="n">
        <x:f>U45*P45</x:f>
        <x:v>0</x:v>
      </x:c>
      <x:c r="Y45" s="130" t="n">
        <x:f>U45*Q45</x:f>
        <x:v>0</x:v>
      </x:c>
      <x:c r="Z45" s="130" t="n">
        <x:f>U45*R45</x:f>
        <x:v>0</x:v>
      </x:c>
      <x:c r="AA45" s="130" t="n">
        <x:f>U45*S45</x:f>
        <x:v>0</x:v>
      </x:c>
      <x:c r="AB45" s="130" t="n">
        <x:f>U45*T45</x:f>
        <x:v>0</x:v>
      </x:c>
    </x:row>
    <x:row r="46">
      <x:c r="A46" s="24" t="str">
        <x:f>IF('Réservations'!A46="","",'Réservations'!A46)</x:f>
      </x:c>
      <x:c r="B46" s="76" t="n">
        <x:f>IF('Réservations'!$N46&lt;&gt;"OK",0,MAX(0,MIN('Réservations'!$C46,DATE(Ouverture!$B$4,2,1))-MAX('Réservations'!$B46,DATE(Ouverture!$B$4,1,1))))</x:f>
        <x:v>0</x:v>
      </x:c>
      <x:c r="C46" s="76" t="n">
        <x:f>IF('Réservations'!$N46&lt;&gt;"OK",0,MAX(0,MIN('Réservations'!$C46,DATE(Ouverture!$B$4,3,1))-MAX('Réservations'!$B46,DATE(Ouverture!$B$4,2,1))))</x:f>
        <x:v>0</x:v>
      </x:c>
      <x:c r="D46" s="76" t="n">
        <x:f>IF('Réservations'!$N46&lt;&gt;"OK",0,MAX(0,MIN('Réservations'!$C46,DATE(Ouverture!$B$4,4,1))-MAX('Réservations'!$B46,DATE(Ouverture!$B$4,3,1))))</x:f>
        <x:v>0</x:v>
      </x:c>
      <x:c r="E46" s="76" t="n">
        <x:f>IF('Réservations'!$N46&lt;&gt;"OK",0,MAX(0,MIN('Réservations'!$C46,DATE(Ouverture!$B$4,5,1))-MAX('Réservations'!$B46,DATE(Ouverture!$B$4,4,1))))</x:f>
        <x:v>0</x:v>
      </x:c>
      <x:c r="F46" s="76" t="n">
        <x:f>IF('Réservations'!$N46&lt;&gt;"OK",0,MAX(0,MIN('Réservations'!$C46,DATE(Ouverture!$B$4,6,1))-MAX('Réservations'!$B46,DATE(Ouverture!$B$4,5,1))))</x:f>
        <x:v>0</x:v>
      </x:c>
      <x:c r="G46" s="76" t="n">
        <x:f>IF('Réservations'!$N46&lt;&gt;"OK",0,MAX(0,MIN('Réservations'!$C46,DATE(Ouverture!$B$4,7,1))-MAX('Réservations'!$B46,DATE(Ouverture!$B$4,6,1))))</x:f>
        <x:v>0</x:v>
      </x:c>
      <x:c r="H46" s="76" t="n">
        <x:f>IF('Réservations'!$N46&lt;&gt;"OK",0,MAX(0,MIN('Réservations'!$C46,DATE(Ouverture!$B$4,8,1))-MAX('Réservations'!$B46,DATE(Ouverture!$B$4,7,1))))</x:f>
        <x:v>0</x:v>
      </x:c>
      <x:c r="I46" s="76" t="n">
        <x:f>IF('Réservations'!$N46&lt;&gt;"OK",0,MAX(0,MIN('Réservations'!$C46,DATE(Ouverture!$B$4,9,1))-MAX('Réservations'!$B46,DATE(Ouverture!$B$4,8,1))))</x:f>
        <x:v>0</x:v>
      </x:c>
      <x:c r="J46" s="76" t="n">
        <x:f>IF('Réservations'!$N46&lt;&gt;"OK",0,MAX(0,MIN('Réservations'!$C46,DATE(Ouverture!$B$4,10,1))-MAX('Réservations'!$B46,DATE(Ouverture!$B$4,9,1))))</x:f>
        <x:v>0</x:v>
      </x:c>
      <x:c r="K46" s="76" t="n">
        <x:f>IF('Réservations'!$N46&lt;&gt;"OK",0,MAX(0,MIN('Réservations'!$C46,DATE(Ouverture!$B$4,11,1))-MAX('Réservations'!$B46,DATE(Ouverture!$B$4,10,1))))</x:f>
        <x:v>0</x:v>
      </x:c>
      <x:c r="L46" s="76" t="n">
        <x:f>IF('Réservations'!$N46&lt;&gt;"OK",0,MAX(0,MIN('Réservations'!$C46,DATE(Ouverture!$B$4,12,1))-MAX('Réservations'!$B46,DATE(Ouverture!$B$4,11,1))))</x:f>
        <x:v>0</x:v>
      </x:c>
      <x:c r="M46" s="76" t="n">
        <x:f>IF('Réservations'!$N46&lt;&gt;"OK",0,MAX(0,MIN('Réservations'!$C46,DATE(Ouverture!$B$4,13,1))-MAX('Réservations'!$B46,DATE(Ouverture!$B$4,12,1))))</x:f>
        <x:v>0</x:v>
      </x:c>
      <x:c r="N46" s="130" t="n">
        <x:f>IFERROR(IF('Réservations'!$N46="OK",'Réservations'!$G46/'Réservations'!$F46,0),0)</x:f>
        <x:v>0</x:v>
      </x:c>
      <x:c r="O46" s="130" t="n">
        <x:f>IFERROR(IF('Réservations'!$N46="OK",'Réservations'!$H46/'Réservations'!$F46,0),0)</x:f>
        <x:v>0</x:v>
      </x:c>
      <x:c r="P46" s="130" t="n">
        <x:f>IFERROR(IF('Réservations'!$N46="OK",'Réservations'!$I46/'Réservations'!$F46,0),0)</x:f>
        <x:v>0</x:v>
      </x:c>
      <x:c r="Q46" s="130" t="n">
        <x:f>IFERROR(IF('Réservations'!$N46="OK",'Réservations'!$J46/'Réservations'!$F46,0),0)</x:f>
        <x:v>0</x:v>
      </x:c>
      <x:c r="R46" s="130" t="n">
        <x:f>IFERROR(IF('Réservations'!$N46="OK",'Réservations'!$K46/'Réservations'!$F46,0),0)</x:f>
        <x:v>0</x:v>
      </x:c>
      <x:c r="S46" s="130" t="n">
        <x:f>IFERROR(IF('Réservations'!$N46="OK",'Réservations'!$L46/'Réservations'!$F46,0),0)</x:f>
        <x:v>0</x:v>
      </x:c>
      <x:c r="T46" s="130" t="n">
        <x:f>IFERROR(IF('Réservations'!$N46="OK",'Réservations'!$M46/'Réservations'!$F46,0),0)</x:f>
        <x:v>0</x:v>
      </x:c>
      <x:c r="U46" s="130" t="n">
        <x:f>SUM(B46:M46)</x:f>
        <x:v>0</x:v>
      </x:c>
      <x:c r="V46" s="130" t="n">
        <x:f>U46*N46</x:f>
        <x:v>0</x:v>
      </x:c>
      <x:c r="W46" s="130" t="n">
        <x:f>U46*O46</x:f>
        <x:v>0</x:v>
      </x:c>
      <x:c r="X46" s="130" t="n">
        <x:f>U46*P46</x:f>
        <x:v>0</x:v>
      </x:c>
      <x:c r="Y46" s="130" t="n">
        <x:f>U46*Q46</x:f>
        <x:v>0</x:v>
      </x:c>
      <x:c r="Z46" s="130" t="n">
        <x:f>U46*R46</x:f>
        <x:v>0</x:v>
      </x:c>
      <x:c r="AA46" s="130" t="n">
        <x:f>U46*S46</x:f>
        <x:v>0</x:v>
      </x:c>
      <x:c r="AB46" s="130" t="n">
        <x:f>U46*T46</x:f>
        <x:v>0</x:v>
      </x:c>
    </x:row>
    <x:row r="47">
      <x:c r="A47" s="24" t="str">
        <x:f>IF('Réservations'!A47="","",'Réservations'!A47)</x:f>
      </x:c>
      <x:c r="B47" s="76" t="n">
        <x:f>IF('Réservations'!$N47&lt;&gt;"OK",0,MAX(0,MIN('Réservations'!$C47,DATE(Ouverture!$B$4,2,1))-MAX('Réservations'!$B47,DATE(Ouverture!$B$4,1,1))))</x:f>
        <x:v>0</x:v>
      </x:c>
      <x:c r="C47" s="76" t="n">
        <x:f>IF('Réservations'!$N47&lt;&gt;"OK",0,MAX(0,MIN('Réservations'!$C47,DATE(Ouverture!$B$4,3,1))-MAX('Réservations'!$B47,DATE(Ouverture!$B$4,2,1))))</x:f>
        <x:v>0</x:v>
      </x:c>
      <x:c r="D47" s="76" t="n">
        <x:f>IF('Réservations'!$N47&lt;&gt;"OK",0,MAX(0,MIN('Réservations'!$C47,DATE(Ouverture!$B$4,4,1))-MAX('Réservations'!$B47,DATE(Ouverture!$B$4,3,1))))</x:f>
        <x:v>0</x:v>
      </x:c>
      <x:c r="E47" s="76" t="n">
        <x:f>IF('Réservations'!$N47&lt;&gt;"OK",0,MAX(0,MIN('Réservations'!$C47,DATE(Ouverture!$B$4,5,1))-MAX('Réservations'!$B47,DATE(Ouverture!$B$4,4,1))))</x:f>
        <x:v>0</x:v>
      </x:c>
      <x:c r="F47" s="76" t="n">
        <x:f>IF('Réservations'!$N47&lt;&gt;"OK",0,MAX(0,MIN('Réservations'!$C47,DATE(Ouverture!$B$4,6,1))-MAX('Réservations'!$B47,DATE(Ouverture!$B$4,5,1))))</x:f>
        <x:v>0</x:v>
      </x:c>
      <x:c r="G47" s="76" t="n">
        <x:f>IF('Réservations'!$N47&lt;&gt;"OK",0,MAX(0,MIN('Réservations'!$C47,DATE(Ouverture!$B$4,7,1))-MAX('Réservations'!$B47,DATE(Ouverture!$B$4,6,1))))</x:f>
        <x:v>0</x:v>
      </x:c>
      <x:c r="H47" s="76" t="n">
        <x:f>IF('Réservations'!$N47&lt;&gt;"OK",0,MAX(0,MIN('Réservations'!$C47,DATE(Ouverture!$B$4,8,1))-MAX('Réservations'!$B47,DATE(Ouverture!$B$4,7,1))))</x:f>
        <x:v>0</x:v>
      </x:c>
      <x:c r="I47" s="76" t="n">
        <x:f>IF('Réservations'!$N47&lt;&gt;"OK",0,MAX(0,MIN('Réservations'!$C47,DATE(Ouverture!$B$4,9,1))-MAX('Réservations'!$B47,DATE(Ouverture!$B$4,8,1))))</x:f>
        <x:v>0</x:v>
      </x:c>
      <x:c r="J47" s="76" t="n">
        <x:f>IF('Réservations'!$N47&lt;&gt;"OK",0,MAX(0,MIN('Réservations'!$C47,DATE(Ouverture!$B$4,10,1))-MAX('Réservations'!$B47,DATE(Ouverture!$B$4,9,1))))</x:f>
        <x:v>0</x:v>
      </x:c>
      <x:c r="K47" s="76" t="n">
        <x:f>IF('Réservations'!$N47&lt;&gt;"OK",0,MAX(0,MIN('Réservations'!$C47,DATE(Ouverture!$B$4,11,1))-MAX('Réservations'!$B47,DATE(Ouverture!$B$4,10,1))))</x:f>
        <x:v>0</x:v>
      </x:c>
      <x:c r="L47" s="76" t="n">
        <x:f>IF('Réservations'!$N47&lt;&gt;"OK",0,MAX(0,MIN('Réservations'!$C47,DATE(Ouverture!$B$4,12,1))-MAX('Réservations'!$B47,DATE(Ouverture!$B$4,11,1))))</x:f>
        <x:v>0</x:v>
      </x:c>
      <x:c r="M47" s="76" t="n">
        <x:f>IF('Réservations'!$N47&lt;&gt;"OK",0,MAX(0,MIN('Réservations'!$C47,DATE(Ouverture!$B$4,13,1))-MAX('Réservations'!$B47,DATE(Ouverture!$B$4,12,1))))</x:f>
        <x:v>0</x:v>
      </x:c>
      <x:c r="N47" s="130" t="n">
        <x:f>IFERROR(IF('Réservations'!$N47="OK",'Réservations'!$G47/'Réservations'!$F47,0),0)</x:f>
        <x:v>0</x:v>
      </x:c>
      <x:c r="O47" s="130" t="n">
        <x:f>IFERROR(IF('Réservations'!$N47="OK",'Réservations'!$H47/'Réservations'!$F47,0),0)</x:f>
        <x:v>0</x:v>
      </x:c>
      <x:c r="P47" s="130" t="n">
        <x:f>IFERROR(IF('Réservations'!$N47="OK",'Réservations'!$I47/'Réservations'!$F47,0),0)</x:f>
        <x:v>0</x:v>
      </x:c>
      <x:c r="Q47" s="130" t="n">
        <x:f>IFERROR(IF('Réservations'!$N47="OK",'Réservations'!$J47/'Réservations'!$F47,0),0)</x:f>
        <x:v>0</x:v>
      </x:c>
      <x:c r="R47" s="130" t="n">
        <x:f>IFERROR(IF('Réservations'!$N47="OK",'Réservations'!$K47/'Réservations'!$F47,0),0)</x:f>
        <x:v>0</x:v>
      </x:c>
      <x:c r="S47" s="130" t="n">
        <x:f>IFERROR(IF('Réservations'!$N47="OK",'Réservations'!$L47/'Réservations'!$F47,0),0)</x:f>
        <x:v>0</x:v>
      </x:c>
      <x:c r="T47" s="130" t="n">
        <x:f>IFERROR(IF('Réservations'!$N47="OK",'Réservations'!$M47/'Réservations'!$F47,0),0)</x:f>
        <x:v>0</x:v>
      </x:c>
      <x:c r="U47" s="130" t="n">
        <x:f>SUM(B47:M47)</x:f>
        <x:v>0</x:v>
      </x:c>
      <x:c r="V47" s="130" t="n">
        <x:f>U47*N47</x:f>
        <x:v>0</x:v>
      </x:c>
      <x:c r="W47" s="130" t="n">
        <x:f>U47*O47</x:f>
        <x:v>0</x:v>
      </x:c>
      <x:c r="X47" s="130" t="n">
        <x:f>U47*P47</x:f>
        <x:v>0</x:v>
      </x:c>
      <x:c r="Y47" s="130" t="n">
        <x:f>U47*Q47</x:f>
        <x:v>0</x:v>
      </x:c>
      <x:c r="Z47" s="130" t="n">
        <x:f>U47*R47</x:f>
        <x:v>0</x:v>
      </x:c>
      <x:c r="AA47" s="130" t="n">
        <x:f>U47*S47</x:f>
        <x:v>0</x:v>
      </x:c>
      <x:c r="AB47" s="130" t="n">
        <x:f>U47*T47</x:f>
        <x:v>0</x:v>
      </x:c>
    </x:row>
    <x:row r="48">
      <x:c r="A48" s="24" t="str">
        <x:f>IF('Réservations'!A48="","",'Réservations'!A48)</x:f>
      </x:c>
      <x:c r="B48" s="76" t="n">
        <x:f>IF('Réservations'!$N48&lt;&gt;"OK",0,MAX(0,MIN('Réservations'!$C48,DATE(Ouverture!$B$4,2,1))-MAX('Réservations'!$B48,DATE(Ouverture!$B$4,1,1))))</x:f>
        <x:v>0</x:v>
      </x:c>
      <x:c r="C48" s="76" t="n">
        <x:f>IF('Réservations'!$N48&lt;&gt;"OK",0,MAX(0,MIN('Réservations'!$C48,DATE(Ouverture!$B$4,3,1))-MAX('Réservations'!$B48,DATE(Ouverture!$B$4,2,1))))</x:f>
        <x:v>0</x:v>
      </x:c>
      <x:c r="D48" s="76" t="n">
        <x:f>IF('Réservations'!$N48&lt;&gt;"OK",0,MAX(0,MIN('Réservations'!$C48,DATE(Ouverture!$B$4,4,1))-MAX('Réservations'!$B48,DATE(Ouverture!$B$4,3,1))))</x:f>
        <x:v>0</x:v>
      </x:c>
      <x:c r="E48" s="76" t="n">
        <x:f>IF('Réservations'!$N48&lt;&gt;"OK",0,MAX(0,MIN('Réservations'!$C48,DATE(Ouverture!$B$4,5,1))-MAX('Réservations'!$B48,DATE(Ouverture!$B$4,4,1))))</x:f>
        <x:v>0</x:v>
      </x:c>
      <x:c r="F48" s="76" t="n">
        <x:f>IF('Réservations'!$N48&lt;&gt;"OK",0,MAX(0,MIN('Réservations'!$C48,DATE(Ouverture!$B$4,6,1))-MAX('Réservations'!$B48,DATE(Ouverture!$B$4,5,1))))</x:f>
        <x:v>0</x:v>
      </x:c>
      <x:c r="G48" s="76" t="n">
        <x:f>IF('Réservations'!$N48&lt;&gt;"OK",0,MAX(0,MIN('Réservations'!$C48,DATE(Ouverture!$B$4,7,1))-MAX('Réservations'!$B48,DATE(Ouverture!$B$4,6,1))))</x:f>
        <x:v>0</x:v>
      </x:c>
      <x:c r="H48" s="76" t="n">
        <x:f>IF('Réservations'!$N48&lt;&gt;"OK",0,MAX(0,MIN('Réservations'!$C48,DATE(Ouverture!$B$4,8,1))-MAX('Réservations'!$B48,DATE(Ouverture!$B$4,7,1))))</x:f>
        <x:v>0</x:v>
      </x:c>
      <x:c r="I48" s="76" t="n">
        <x:f>IF('Réservations'!$N48&lt;&gt;"OK",0,MAX(0,MIN('Réservations'!$C48,DATE(Ouverture!$B$4,9,1))-MAX('Réservations'!$B48,DATE(Ouverture!$B$4,8,1))))</x:f>
        <x:v>0</x:v>
      </x:c>
      <x:c r="J48" s="76" t="n">
        <x:f>IF('Réservations'!$N48&lt;&gt;"OK",0,MAX(0,MIN('Réservations'!$C48,DATE(Ouverture!$B$4,10,1))-MAX('Réservations'!$B48,DATE(Ouverture!$B$4,9,1))))</x:f>
        <x:v>0</x:v>
      </x:c>
      <x:c r="K48" s="76" t="n">
        <x:f>IF('Réservations'!$N48&lt;&gt;"OK",0,MAX(0,MIN('Réservations'!$C48,DATE(Ouverture!$B$4,11,1))-MAX('Réservations'!$B48,DATE(Ouverture!$B$4,10,1))))</x:f>
        <x:v>0</x:v>
      </x:c>
      <x:c r="L48" s="76" t="n">
        <x:f>IF('Réservations'!$N48&lt;&gt;"OK",0,MAX(0,MIN('Réservations'!$C48,DATE(Ouverture!$B$4,12,1))-MAX('Réservations'!$B48,DATE(Ouverture!$B$4,11,1))))</x:f>
        <x:v>0</x:v>
      </x:c>
      <x:c r="M48" s="76" t="n">
        <x:f>IF('Réservations'!$N48&lt;&gt;"OK",0,MAX(0,MIN('Réservations'!$C48,DATE(Ouverture!$B$4,13,1))-MAX('Réservations'!$B48,DATE(Ouverture!$B$4,12,1))))</x:f>
        <x:v>0</x:v>
      </x:c>
      <x:c r="N48" s="130" t="n">
        <x:f>IFERROR(IF('Réservations'!$N48="OK",'Réservations'!$G48/'Réservations'!$F48,0),0)</x:f>
        <x:v>0</x:v>
      </x:c>
      <x:c r="O48" s="130" t="n">
        <x:f>IFERROR(IF('Réservations'!$N48="OK",'Réservations'!$H48/'Réservations'!$F48,0),0)</x:f>
        <x:v>0</x:v>
      </x:c>
      <x:c r="P48" s="130" t="n">
        <x:f>IFERROR(IF('Réservations'!$N48="OK",'Réservations'!$I48/'Réservations'!$F48,0),0)</x:f>
        <x:v>0</x:v>
      </x:c>
      <x:c r="Q48" s="130" t="n">
        <x:f>IFERROR(IF('Réservations'!$N48="OK",'Réservations'!$J48/'Réservations'!$F48,0),0)</x:f>
        <x:v>0</x:v>
      </x:c>
      <x:c r="R48" s="130" t="n">
        <x:f>IFERROR(IF('Réservations'!$N48="OK",'Réservations'!$K48/'Réservations'!$F48,0),0)</x:f>
        <x:v>0</x:v>
      </x:c>
      <x:c r="S48" s="130" t="n">
        <x:f>IFERROR(IF('Réservations'!$N48="OK",'Réservations'!$L48/'Réservations'!$F48,0),0)</x:f>
        <x:v>0</x:v>
      </x:c>
      <x:c r="T48" s="130" t="n">
        <x:f>IFERROR(IF('Réservations'!$N48="OK",'Réservations'!$M48/'Réservations'!$F48,0),0)</x:f>
        <x:v>0</x:v>
      </x:c>
      <x:c r="U48" s="130" t="n">
        <x:f>SUM(B48:M48)</x:f>
        <x:v>0</x:v>
      </x:c>
      <x:c r="V48" s="130" t="n">
        <x:f>U48*N48</x:f>
        <x:v>0</x:v>
      </x:c>
      <x:c r="W48" s="130" t="n">
        <x:f>U48*O48</x:f>
        <x:v>0</x:v>
      </x:c>
      <x:c r="X48" s="130" t="n">
        <x:f>U48*P48</x:f>
        <x:v>0</x:v>
      </x:c>
      <x:c r="Y48" s="130" t="n">
        <x:f>U48*Q48</x:f>
        <x:v>0</x:v>
      </x:c>
      <x:c r="Z48" s="130" t="n">
        <x:f>U48*R48</x:f>
        <x:v>0</x:v>
      </x:c>
      <x:c r="AA48" s="130" t="n">
        <x:f>U48*S48</x:f>
        <x:v>0</x:v>
      </x:c>
      <x:c r="AB48" s="130" t="n">
        <x:f>U48*T48</x:f>
        <x:v>0</x:v>
      </x:c>
    </x:row>
    <x:row r="49">
      <x:c r="A49" s="24" t="str">
        <x:f>IF('Réservations'!A49="","",'Réservations'!A49)</x:f>
      </x:c>
      <x:c r="B49" s="76" t="n">
        <x:f>IF('Réservations'!$N49&lt;&gt;"OK",0,MAX(0,MIN('Réservations'!$C49,DATE(Ouverture!$B$4,2,1))-MAX('Réservations'!$B49,DATE(Ouverture!$B$4,1,1))))</x:f>
        <x:v>0</x:v>
      </x:c>
      <x:c r="C49" s="76" t="n">
        <x:f>IF('Réservations'!$N49&lt;&gt;"OK",0,MAX(0,MIN('Réservations'!$C49,DATE(Ouverture!$B$4,3,1))-MAX('Réservations'!$B49,DATE(Ouverture!$B$4,2,1))))</x:f>
        <x:v>0</x:v>
      </x:c>
      <x:c r="D49" s="76" t="n">
        <x:f>IF('Réservations'!$N49&lt;&gt;"OK",0,MAX(0,MIN('Réservations'!$C49,DATE(Ouverture!$B$4,4,1))-MAX('Réservations'!$B49,DATE(Ouverture!$B$4,3,1))))</x:f>
        <x:v>0</x:v>
      </x:c>
      <x:c r="E49" s="76" t="n">
        <x:f>IF('Réservations'!$N49&lt;&gt;"OK",0,MAX(0,MIN('Réservations'!$C49,DATE(Ouverture!$B$4,5,1))-MAX('Réservations'!$B49,DATE(Ouverture!$B$4,4,1))))</x:f>
        <x:v>0</x:v>
      </x:c>
      <x:c r="F49" s="76" t="n">
        <x:f>IF('Réservations'!$N49&lt;&gt;"OK",0,MAX(0,MIN('Réservations'!$C49,DATE(Ouverture!$B$4,6,1))-MAX('Réservations'!$B49,DATE(Ouverture!$B$4,5,1))))</x:f>
        <x:v>0</x:v>
      </x:c>
      <x:c r="G49" s="76" t="n">
        <x:f>IF('Réservations'!$N49&lt;&gt;"OK",0,MAX(0,MIN('Réservations'!$C49,DATE(Ouverture!$B$4,7,1))-MAX('Réservations'!$B49,DATE(Ouverture!$B$4,6,1))))</x:f>
        <x:v>0</x:v>
      </x:c>
      <x:c r="H49" s="76" t="n">
        <x:f>IF('Réservations'!$N49&lt;&gt;"OK",0,MAX(0,MIN('Réservations'!$C49,DATE(Ouverture!$B$4,8,1))-MAX('Réservations'!$B49,DATE(Ouverture!$B$4,7,1))))</x:f>
        <x:v>0</x:v>
      </x:c>
      <x:c r="I49" s="76" t="n">
        <x:f>IF('Réservations'!$N49&lt;&gt;"OK",0,MAX(0,MIN('Réservations'!$C49,DATE(Ouverture!$B$4,9,1))-MAX('Réservations'!$B49,DATE(Ouverture!$B$4,8,1))))</x:f>
        <x:v>0</x:v>
      </x:c>
      <x:c r="J49" s="76" t="n">
        <x:f>IF('Réservations'!$N49&lt;&gt;"OK",0,MAX(0,MIN('Réservations'!$C49,DATE(Ouverture!$B$4,10,1))-MAX('Réservations'!$B49,DATE(Ouverture!$B$4,9,1))))</x:f>
        <x:v>0</x:v>
      </x:c>
      <x:c r="K49" s="76" t="n">
        <x:f>IF('Réservations'!$N49&lt;&gt;"OK",0,MAX(0,MIN('Réservations'!$C49,DATE(Ouverture!$B$4,11,1))-MAX('Réservations'!$B49,DATE(Ouverture!$B$4,10,1))))</x:f>
        <x:v>0</x:v>
      </x:c>
      <x:c r="L49" s="76" t="n">
        <x:f>IF('Réservations'!$N49&lt;&gt;"OK",0,MAX(0,MIN('Réservations'!$C49,DATE(Ouverture!$B$4,12,1))-MAX('Réservations'!$B49,DATE(Ouverture!$B$4,11,1))))</x:f>
        <x:v>0</x:v>
      </x:c>
      <x:c r="M49" s="76" t="n">
        <x:f>IF('Réservations'!$N49&lt;&gt;"OK",0,MAX(0,MIN('Réservations'!$C49,DATE(Ouverture!$B$4,13,1))-MAX('Réservations'!$B49,DATE(Ouverture!$B$4,12,1))))</x:f>
        <x:v>0</x:v>
      </x:c>
      <x:c r="N49" s="130" t="n">
        <x:f>IFERROR(IF('Réservations'!$N49="OK",'Réservations'!$G49/'Réservations'!$F49,0),0)</x:f>
        <x:v>0</x:v>
      </x:c>
      <x:c r="O49" s="130" t="n">
        <x:f>IFERROR(IF('Réservations'!$N49="OK",'Réservations'!$H49/'Réservations'!$F49,0),0)</x:f>
        <x:v>0</x:v>
      </x:c>
      <x:c r="P49" s="130" t="n">
        <x:f>IFERROR(IF('Réservations'!$N49="OK",'Réservations'!$I49/'Réservations'!$F49,0),0)</x:f>
        <x:v>0</x:v>
      </x:c>
      <x:c r="Q49" s="130" t="n">
        <x:f>IFERROR(IF('Réservations'!$N49="OK",'Réservations'!$J49/'Réservations'!$F49,0),0)</x:f>
        <x:v>0</x:v>
      </x:c>
      <x:c r="R49" s="130" t="n">
        <x:f>IFERROR(IF('Réservations'!$N49="OK",'Réservations'!$K49/'Réservations'!$F49,0),0)</x:f>
        <x:v>0</x:v>
      </x:c>
      <x:c r="S49" s="130" t="n">
        <x:f>IFERROR(IF('Réservations'!$N49="OK",'Réservations'!$L49/'Réservations'!$F49,0),0)</x:f>
        <x:v>0</x:v>
      </x:c>
      <x:c r="T49" s="130" t="n">
        <x:f>IFERROR(IF('Réservations'!$N49="OK",'Réservations'!$M49/'Réservations'!$F49,0),0)</x:f>
        <x:v>0</x:v>
      </x:c>
      <x:c r="U49" s="130" t="n">
        <x:f>SUM(B49:M49)</x:f>
        <x:v>0</x:v>
      </x:c>
      <x:c r="V49" s="130" t="n">
        <x:f>U49*N49</x:f>
        <x:v>0</x:v>
      </x:c>
      <x:c r="W49" s="130" t="n">
        <x:f>U49*O49</x:f>
        <x:v>0</x:v>
      </x:c>
      <x:c r="X49" s="130" t="n">
        <x:f>U49*P49</x:f>
        <x:v>0</x:v>
      </x:c>
      <x:c r="Y49" s="130" t="n">
        <x:f>U49*Q49</x:f>
        <x:v>0</x:v>
      </x:c>
      <x:c r="Z49" s="130" t="n">
        <x:f>U49*R49</x:f>
        <x:v>0</x:v>
      </x:c>
      <x:c r="AA49" s="130" t="n">
        <x:f>U49*S49</x:f>
        <x:v>0</x:v>
      </x:c>
      <x:c r="AB49" s="130" t="n">
        <x:f>U49*T49</x:f>
        <x:v>0</x:v>
      </x:c>
    </x:row>
    <x:row r="50">
      <x:c r="A50" s="24" t="str">
        <x:f>IF('Réservations'!A50="","",'Réservations'!A50)</x:f>
      </x:c>
      <x:c r="B50" s="76" t="n">
        <x:f>IF('Réservations'!$N50&lt;&gt;"OK",0,MAX(0,MIN('Réservations'!$C50,DATE(Ouverture!$B$4,2,1))-MAX('Réservations'!$B50,DATE(Ouverture!$B$4,1,1))))</x:f>
        <x:v>0</x:v>
      </x:c>
      <x:c r="C50" s="76" t="n">
        <x:f>IF('Réservations'!$N50&lt;&gt;"OK",0,MAX(0,MIN('Réservations'!$C50,DATE(Ouverture!$B$4,3,1))-MAX('Réservations'!$B50,DATE(Ouverture!$B$4,2,1))))</x:f>
        <x:v>0</x:v>
      </x:c>
      <x:c r="D50" s="76" t="n">
        <x:f>IF('Réservations'!$N50&lt;&gt;"OK",0,MAX(0,MIN('Réservations'!$C50,DATE(Ouverture!$B$4,4,1))-MAX('Réservations'!$B50,DATE(Ouverture!$B$4,3,1))))</x:f>
        <x:v>0</x:v>
      </x:c>
      <x:c r="E50" s="76" t="n">
        <x:f>IF('Réservations'!$N50&lt;&gt;"OK",0,MAX(0,MIN('Réservations'!$C50,DATE(Ouverture!$B$4,5,1))-MAX('Réservations'!$B50,DATE(Ouverture!$B$4,4,1))))</x:f>
        <x:v>0</x:v>
      </x:c>
      <x:c r="F50" s="76" t="n">
        <x:f>IF('Réservations'!$N50&lt;&gt;"OK",0,MAX(0,MIN('Réservations'!$C50,DATE(Ouverture!$B$4,6,1))-MAX('Réservations'!$B50,DATE(Ouverture!$B$4,5,1))))</x:f>
        <x:v>0</x:v>
      </x:c>
      <x:c r="G50" s="76" t="n">
        <x:f>IF('Réservations'!$N50&lt;&gt;"OK",0,MAX(0,MIN('Réservations'!$C50,DATE(Ouverture!$B$4,7,1))-MAX('Réservations'!$B50,DATE(Ouverture!$B$4,6,1))))</x:f>
        <x:v>0</x:v>
      </x:c>
      <x:c r="H50" s="76" t="n">
        <x:f>IF('Réservations'!$N50&lt;&gt;"OK",0,MAX(0,MIN('Réservations'!$C50,DATE(Ouverture!$B$4,8,1))-MAX('Réservations'!$B50,DATE(Ouverture!$B$4,7,1))))</x:f>
        <x:v>0</x:v>
      </x:c>
      <x:c r="I50" s="76" t="n">
        <x:f>IF('Réservations'!$N50&lt;&gt;"OK",0,MAX(0,MIN('Réservations'!$C50,DATE(Ouverture!$B$4,9,1))-MAX('Réservations'!$B50,DATE(Ouverture!$B$4,8,1))))</x:f>
        <x:v>0</x:v>
      </x:c>
      <x:c r="J50" s="76" t="n">
        <x:f>IF('Réservations'!$N50&lt;&gt;"OK",0,MAX(0,MIN('Réservations'!$C50,DATE(Ouverture!$B$4,10,1))-MAX('Réservations'!$B50,DATE(Ouverture!$B$4,9,1))))</x:f>
        <x:v>0</x:v>
      </x:c>
      <x:c r="K50" s="76" t="n">
        <x:f>IF('Réservations'!$N50&lt;&gt;"OK",0,MAX(0,MIN('Réservations'!$C50,DATE(Ouverture!$B$4,11,1))-MAX('Réservations'!$B50,DATE(Ouverture!$B$4,10,1))))</x:f>
        <x:v>0</x:v>
      </x:c>
      <x:c r="L50" s="76" t="n">
        <x:f>IF('Réservations'!$N50&lt;&gt;"OK",0,MAX(0,MIN('Réservations'!$C50,DATE(Ouverture!$B$4,12,1))-MAX('Réservations'!$B50,DATE(Ouverture!$B$4,11,1))))</x:f>
        <x:v>0</x:v>
      </x:c>
      <x:c r="M50" s="76" t="n">
        <x:f>IF('Réservations'!$N50&lt;&gt;"OK",0,MAX(0,MIN('Réservations'!$C50,DATE(Ouverture!$B$4,13,1))-MAX('Réservations'!$B50,DATE(Ouverture!$B$4,12,1))))</x:f>
        <x:v>0</x:v>
      </x:c>
      <x:c r="N50" s="130" t="n">
        <x:f>IFERROR(IF('Réservations'!$N50="OK",'Réservations'!$G50/'Réservations'!$F50,0),0)</x:f>
        <x:v>0</x:v>
      </x:c>
      <x:c r="O50" s="130" t="n">
        <x:f>IFERROR(IF('Réservations'!$N50="OK",'Réservations'!$H50/'Réservations'!$F50,0),0)</x:f>
        <x:v>0</x:v>
      </x:c>
      <x:c r="P50" s="130" t="n">
        <x:f>IFERROR(IF('Réservations'!$N50="OK",'Réservations'!$I50/'Réservations'!$F50,0),0)</x:f>
        <x:v>0</x:v>
      </x:c>
      <x:c r="Q50" s="130" t="n">
        <x:f>IFERROR(IF('Réservations'!$N50="OK",'Réservations'!$J50/'Réservations'!$F50,0),0)</x:f>
        <x:v>0</x:v>
      </x:c>
      <x:c r="R50" s="130" t="n">
        <x:f>IFERROR(IF('Réservations'!$N50="OK",'Réservations'!$K50/'Réservations'!$F50,0),0)</x:f>
        <x:v>0</x:v>
      </x:c>
      <x:c r="S50" s="130" t="n">
        <x:f>IFERROR(IF('Réservations'!$N50="OK",'Réservations'!$L50/'Réservations'!$F50,0),0)</x:f>
        <x:v>0</x:v>
      </x:c>
      <x:c r="T50" s="130" t="n">
        <x:f>IFERROR(IF('Réservations'!$N50="OK",'Réservations'!$M50/'Réservations'!$F50,0),0)</x:f>
        <x:v>0</x:v>
      </x:c>
      <x:c r="U50" s="130" t="n">
        <x:f>SUM(B50:M50)</x:f>
        <x:v>0</x:v>
      </x:c>
      <x:c r="V50" s="130" t="n">
        <x:f>U50*N50</x:f>
        <x:v>0</x:v>
      </x:c>
      <x:c r="W50" s="130" t="n">
        <x:f>U50*O50</x:f>
        <x:v>0</x:v>
      </x:c>
      <x:c r="X50" s="130" t="n">
        <x:f>U50*P50</x:f>
        <x:v>0</x:v>
      </x:c>
      <x:c r="Y50" s="130" t="n">
        <x:f>U50*Q50</x:f>
        <x:v>0</x:v>
      </x:c>
      <x:c r="Z50" s="130" t="n">
        <x:f>U50*R50</x:f>
        <x:v>0</x:v>
      </x:c>
      <x:c r="AA50" s="130" t="n">
        <x:f>U50*S50</x:f>
        <x:v>0</x:v>
      </x:c>
      <x:c r="AB50" s="130" t="n">
        <x:f>U50*T50</x:f>
        <x:v>0</x:v>
      </x:c>
    </x:row>
    <x:row r="51">
      <x:c r="A51" s="24" t="str">
        <x:f>IF('Réservations'!A51="","",'Réservations'!A51)</x:f>
      </x:c>
      <x:c r="B51" s="76" t="n">
        <x:f>IF('Réservations'!$N51&lt;&gt;"OK",0,MAX(0,MIN('Réservations'!$C51,DATE(Ouverture!$B$4,2,1))-MAX('Réservations'!$B51,DATE(Ouverture!$B$4,1,1))))</x:f>
        <x:v>0</x:v>
      </x:c>
      <x:c r="C51" s="76" t="n">
        <x:f>IF('Réservations'!$N51&lt;&gt;"OK",0,MAX(0,MIN('Réservations'!$C51,DATE(Ouverture!$B$4,3,1))-MAX('Réservations'!$B51,DATE(Ouverture!$B$4,2,1))))</x:f>
        <x:v>0</x:v>
      </x:c>
      <x:c r="D51" s="76" t="n">
        <x:f>IF('Réservations'!$N51&lt;&gt;"OK",0,MAX(0,MIN('Réservations'!$C51,DATE(Ouverture!$B$4,4,1))-MAX('Réservations'!$B51,DATE(Ouverture!$B$4,3,1))))</x:f>
        <x:v>0</x:v>
      </x:c>
      <x:c r="E51" s="76" t="n">
        <x:f>IF('Réservations'!$N51&lt;&gt;"OK",0,MAX(0,MIN('Réservations'!$C51,DATE(Ouverture!$B$4,5,1))-MAX('Réservations'!$B51,DATE(Ouverture!$B$4,4,1))))</x:f>
        <x:v>0</x:v>
      </x:c>
      <x:c r="F51" s="76" t="n">
        <x:f>IF('Réservations'!$N51&lt;&gt;"OK",0,MAX(0,MIN('Réservations'!$C51,DATE(Ouverture!$B$4,6,1))-MAX('Réservations'!$B51,DATE(Ouverture!$B$4,5,1))))</x:f>
        <x:v>0</x:v>
      </x:c>
      <x:c r="G51" s="76" t="n">
        <x:f>IF('Réservations'!$N51&lt;&gt;"OK",0,MAX(0,MIN('Réservations'!$C51,DATE(Ouverture!$B$4,7,1))-MAX('Réservations'!$B51,DATE(Ouverture!$B$4,6,1))))</x:f>
        <x:v>0</x:v>
      </x:c>
      <x:c r="H51" s="76" t="n">
        <x:f>IF('Réservations'!$N51&lt;&gt;"OK",0,MAX(0,MIN('Réservations'!$C51,DATE(Ouverture!$B$4,8,1))-MAX('Réservations'!$B51,DATE(Ouverture!$B$4,7,1))))</x:f>
        <x:v>0</x:v>
      </x:c>
      <x:c r="I51" s="76" t="n">
        <x:f>IF('Réservations'!$N51&lt;&gt;"OK",0,MAX(0,MIN('Réservations'!$C51,DATE(Ouverture!$B$4,9,1))-MAX('Réservations'!$B51,DATE(Ouverture!$B$4,8,1))))</x:f>
        <x:v>0</x:v>
      </x:c>
      <x:c r="J51" s="76" t="n">
        <x:f>IF('Réservations'!$N51&lt;&gt;"OK",0,MAX(0,MIN('Réservations'!$C51,DATE(Ouverture!$B$4,10,1))-MAX('Réservations'!$B51,DATE(Ouverture!$B$4,9,1))))</x:f>
        <x:v>0</x:v>
      </x:c>
      <x:c r="K51" s="76" t="n">
        <x:f>IF('Réservations'!$N51&lt;&gt;"OK",0,MAX(0,MIN('Réservations'!$C51,DATE(Ouverture!$B$4,11,1))-MAX('Réservations'!$B51,DATE(Ouverture!$B$4,10,1))))</x:f>
        <x:v>0</x:v>
      </x:c>
      <x:c r="L51" s="76" t="n">
        <x:f>IF('Réservations'!$N51&lt;&gt;"OK",0,MAX(0,MIN('Réservations'!$C51,DATE(Ouverture!$B$4,12,1))-MAX('Réservations'!$B51,DATE(Ouverture!$B$4,11,1))))</x:f>
        <x:v>0</x:v>
      </x:c>
      <x:c r="M51" s="76" t="n">
        <x:f>IF('Réservations'!$N51&lt;&gt;"OK",0,MAX(0,MIN('Réservations'!$C51,DATE(Ouverture!$B$4,13,1))-MAX('Réservations'!$B51,DATE(Ouverture!$B$4,12,1))))</x:f>
        <x:v>0</x:v>
      </x:c>
      <x:c r="N51" s="130" t="n">
        <x:f>IFERROR(IF('Réservations'!$N51="OK",'Réservations'!$G51/'Réservations'!$F51,0),0)</x:f>
        <x:v>0</x:v>
      </x:c>
      <x:c r="O51" s="130" t="n">
        <x:f>IFERROR(IF('Réservations'!$N51="OK",'Réservations'!$H51/'Réservations'!$F51,0),0)</x:f>
        <x:v>0</x:v>
      </x:c>
      <x:c r="P51" s="130" t="n">
        <x:f>IFERROR(IF('Réservations'!$N51="OK",'Réservations'!$I51/'Réservations'!$F51,0),0)</x:f>
        <x:v>0</x:v>
      </x:c>
      <x:c r="Q51" s="130" t="n">
        <x:f>IFERROR(IF('Réservations'!$N51="OK",'Réservations'!$J51/'Réservations'!$F51,0),0)</x:f>
        <x:v>0</x:v>
      </x:c>
      <x:c r="R51" s="130" t="n">
        <x:f>IFERROR(IF('Réservations'!$N51="OK",'Réservations'!$K51/'Réservations'!$F51,0),0)</x:f>
        <x:v>0</x:v>
      </x:c>
      <x:c r="S51" s="130" t="n">
        <x:f>IFERROR(IF('Réservations'!$N51="OK",'Réservations'!$L51/'Réservations'!$F51,0),0)</x:f>
        <x:v>0</x:v>
      </x:c>
      <x:c r="T51" s="130" t="n">
        <x:f>IFERROR(IF('Réservations'!$N51="OK",'Réservations'!$M51/'Réservations'!$F51,0),0)</x:f>
        <x:v>0</x:v>
      </x:c>
      <x:c r="U51" s="130" t="n">
        <x:f>SUM(B51:M51)</x:f>
        <x:v>0</x:v>
      </x:c>
      <x:c r="V51" s="130" t="n">
        <x:f>U51*N51</x:f>
        <x:v>0</x:v>
      </x:c>
      <x:c r="W51" s="130" t="n">
        <x:f>U51*O51</x:f>
        <x:v>0</x:v>
      </x:c>
      <x:c r="X51" s="130" t="n">
        <x:f>U51*P51</x:f>
        <x:v>0</x:v>
      </x:c>
      <x:c r="Y51" s="130" t="n">
        <x:f>U51*Q51</x:f>
        <x:v>0</x:v>
      </x:c>
      <x:c r="Z51" s="130" t="n">
        <x:f>U51*R51</x:f>
        <x:v>0</x:v>
      </x:c>
      <x:c r="AA51" s="130" t="n">
        <x:f>U51*S51</x:f>
        <x:v>0</x:v>
      </x:c>
      <x:c r="AB51" s="130" t="n">
        <x:f>U51*T51</x:f>
        <x:v>0</x:v>
      </x:c>
    </x:row>
    <x:row r="52">
      <x:c r="A52" s="24" t="str">
        <x:f>IF('Réservations'!A52="","",'Réservations'!A52)</x:f>
      </x:c>
      <x:c r="B52" s="76" t="n">
        <x:f>IF('Réservations'!$N52&lt;&gt;"OK",0,MAX(0,MIN('Réservations'!$C52,DATE(Ouverture!$B$4,2,1))-MAX('Réservations'!$B52,DATE(Ouverture!$B$4,1,1))))</x:f>
        <x:v>0</x:v>
      </x:c>
      <x:c r="C52" s="76" t="n">
        <x:f>IF('Réservations'!$N52&lt;&gt;"OK",0,MAX(0,MIN('Réservations'!$C52,DATE(Ouverture!$B$4,3,1))-MAX('Réservations'!$B52,DATE(Ouverture!$B$4,2,1))))</x:f>
        <x:v>0</x:v>
      </x:c>
      <x:c r="D52" s="76" t="n">
        <x:f>IF('Réservations'!$N52&lt;&gt;"OK",0,MAX(0,MIN('Réservations'!$C52,DATE(Ouverture!$B$4,4,1))-MAX('Réservations'!$B52,DATE(Ouverture!$B$4,3,1))))</x:f>
        <x:v>0</x:v>
      </x:c>
      <x:c r="E52" s="76" t="n">
        <x:f>IF('Réservations'!$N52&lt;&gt;"OK",0,MAX(0,MIN('Réservations'!$C52,DATE(Ouverture!$B$4,5,1))-MAX('Réservations'!$B52,DATE(Ouverture!$B$4,4,1))))</x:f>
        <x:v>0</x:v>
      </x:c>
      <x:c r="F52" s="76" t="n">
        <x:f>IF('Réservations'!$N52&lt;&gt;"OK",0,MAX(0,MIN('Réservations'!$C52,DATE(Ouverture!$B$4,6,1))-MAX('Réservations'!$B52,DATE(Ouverture!$B$4,5,1))))</x:f>
        <x:v>0</x:v>
      </x:c>
      <x:c r="G52" s="76" t="n">
        <x:f>IF('Réservations'!$N52&lt;&gt;"OK",0,MAX(0,MIN('Réservations'!$C52,DATE(Ouverture!$B$4,7,1))-MAX('Réservations'!$B52,DATE(Ouverture!$B$4,6,1))))</x:f>
        <x:v>0</x:v>
      </x:c>
      <x:c r="H52" s="76" t="n">
        <x:f>IF('Réservations'!$N52&lt;&gt;"OK",0,MAX(0,MIN('Réservations'!$C52,DATE(Ouverture!$B$4,8,1))-MAX('Réservations'!$B52,DATE(Ouverture!$B$4,7,1))))</x:f>
        <x:v>0</x:v>
      </x:c>
      <x:c r="I52" s="76" t="n">
        <x:f>IF('Réservations'!$N52&lt;&gt;"OK",0,MAX(0,MIN('Réservations'!$C52,DATE(Ouverture!$B$4,9,1))-MAX('Réservations'!$B52,DATE(Ouverture!$B$4,8,1))))</x:f>
        <x:v>0</x:v>
      </x:c>
      <x:c r="J52" s="76" t="n">
        <x:f>IF('Réservations'!$N52&lt;&gt;"OK",0,MAX(0,MIN('Réservations'!$C52,DATE(Ouverture!$B$4,10,1))-MAX('Réservations'!$B52,DATE(Ouverture!$B$4,9,1))))</x:f>
        <x:v>0</x:v>
      </x:c>
      <x:c r="K52" s="76" t="n">
        <x:f>IF('Réservations'!$N52&lt;&gt;"OK",0,MAX(0,MIN('Réservations'!$C52,DATE(Ouverture!$B$4,11,1))-MAX('Réservations'!$B52,DATE(Ouverture!$B$4,10,1))))</x:f>
        <x:v>0</x:v>
      </x:c>
      <x:c r="L52" s="76" t="n">
        <x:f>IF('Réservations'!$N52&lt;&gt;"OK",0,MAX(0,MIN('Réservations'!$C52,DATE(Ouverture!$B$4,12,1))-MAX('Réservations'!$B52,DATE(Ouverture!$B$4,11,1))))</x:f>
        <x:v>0</x:v>
      </x:c>
      <x:c r="M52" s="76" t="n">
        <x:f>IF('Réservations'!$N52&lt;&gt;"OK",0,MAX(0,MIN('Réservations'!$C52,DATE(Ouverture!$B$4,13,1))-MAX('Réservations'!$B52,DATE(Ouverture!$B$4,12,1))))</x:f>
        <x:v>0</x:v>
      </x:c>
      <x:c r="N52" s="130" t="n">
        <x:f>IFERROR(IF('Réservations'!$N52="OK",'Réservations'!$G52/'Réservations'!$F52,0),0)</x:f>
        <x:v>0</x:v>
      </x:c>
      <x:c r="O52" s="130" t="n">
        <x:f>IFERROR(IF('Réservations'!$N52="OK",'Réservations'!$H52/'Réservations'!$F52,0),0)</x:f>
        <x:v>0</x:v>
      </x:c>
      <x:c r="P52" s="130" t="n">
        <x:f>IFERROR(IF('Réservations'!$N52="OK",'Réservations'!$I52/'Réservations'!$F52,0),0)</x:f>
        <x:v>0</x:v>
      </x:c>
      <x:c r="Q52" s="130" t="n">
        <x:f>IFERROR(IF('Réservations'!$N52="OK",'Réservations'!$J52/'Réservations'!$F52,0),0)</x:f>
        <x:v>0</x:v>
      </x:c>
      <x:c r="R52" s="130" t="n">
        <x:f>IFERROR(IF('Réservations'!$N52="OK",'Réservations'!$K52/'Réservations'!$F52,0),0)</x:f>
        <x:v>0</x:v>
      </x:c>
      <x:c r="S52" s="130" t="n">
        <x:f>IFERROR(IF('Réservations'!$N52="OK",'Réservations'!$L52/'Réservations'!$F52,0),0)</x:f>
        <x:v>0</x:v>
      </x:c>
      <x:c r="T52" s="130" t="n">
        <x:f>IFERROR(IF('Réservations'!$N52="OK",'Réservations'!$M52/'Réservations'!$F52,0),0)</x:f>
        <x:v>0</x:v>
      </x:c>
      <x:c r="U52" s="130" t="n">
        <x:f>SUM(B52:M52)</x:f>
        <x:v>0</x:v>
      </x:c>
      <x:c r="V52" s="130" t="n">
        <x:f>U52*N52</x:f>
        <x:v>0</x:v>
      </x:c>
      <x:c r="W52" s="130" t="n">
        <x:f>U52*O52</x:f>
        <x:v>0</x:v>
      </x:c>
      <x:c r="X52" s="130" t="n">
        <x:f>U52*P52</x:f>
        <x:v>0</x:v>
      </x:c>
      <x:c r="Y52" s="130" t="n">
        <x:f>U52*Q52</x:f>
        <x:v>0</x:v>
      </x:c>
      <x:c r="Z52" s="130" t="n">
        <x:f>U52*R52</x:f>
        <x:v>0</x:v>
      </x:c>
      <x:c r="AA52" s="130" t="n">
        <x:f>U52*S52</x:f>
        <x:v>0</x:v>
      </x:c>
      <x:c r="AB52" s="130" t="n">
        <x:f>U52*T52</x:f>
        <x:v>0</x:v>
      </x:c>
    </x:row>
    <x:row r="53">
      <x:c r="A53" s="24" t="str">
        <x:f>IF('Réservations'!A53="","",'Réservations'!A53)</x:f>
      </x:c>
      <x:c r="B53" s="76" t="n">
        <x:f>IF('Réservations'!$N53&lt;&gt;"OK",0,MAX(0,MIN('Réservations'!$C53,DATE(Ouverture!$B$4,2,1))-MAX('Réservations'!$B53,DATE(Ouverture!$B$4,1,1))))</x:f>
        <x:v>0</x:v>
      </x:c>
      <x:c r="C53" s="76" t="n">
        <x:f>IF('Réservations'!$N53&lt;&gt;"OK",0,MAX(0,MIN('Réservations'!$C53,DATE(Ouverture!$B$4,3,1))-MAX('Réservations'!$B53,DATE(Ouverture!$B$4,2,1))))</x:f>
        <x:v>0</x:v>
      </x:c>
      <x:c r="D53" s="76" t="n">
        <x:f>IF('Réservations'!$N53&lt;&gt;"OK",0,MAX(0,MIN('Réservations'!$C53,DATE(Ouverture!$B$4,4,1))-MAX('Réservations'!$B53,DATE(Ouverture!$B$4,3,1))))</x:f>
        <x:v>0</x:v>
      </x:c>
      <x:c r="E53" s="76" t="n">
        <x:f>IF('Réservations'!$N53&lt;&gt;"OK",0,MAX(0,MIN('Réservations'!$C53,DATE(Ouverture!$B$4,5,1))-MAX('Réservations'!$B53,DATE(Ouverture!$B$4,4,1))))</x:f>
        <x:v>0</x:v>
      </x:c>
      <x:c r="F53" s="76" t="n">
        <x:f>IF('Réservations'!$N53&lt;&gt;"OK",0,MAX(0,MIN('Réservations'!$C53,DATE(Ouverture!$B$4,6,1))-MAX('Réservations'!$B53,DATE(Ouverture!$B$4,5,1))))</x:f>
        <x:v>0</x:v>
      </x:c>
      <x:c r="G53" s="76" t="n">
        <x:f>IF('Réservations'!$N53&lt;&gt;"OK",0,MAX(0,MIN('Réservations'!$C53,DATE(Ouverture!$B$4,7,1))-MAX('Réservations'!$B53,DATE(Ouverture!$B$4,6,1))))</x:f>
        <x:v>0</x:v>
      </x:c>
      <x:c r="H53" s="76" t="n">
        <x:f>IF('Réservations'!$N53&lt;&gt;"OK",0,MAX(0,MIN('Réservations'!$C53,DATE(Ouverture!$B$4,8,1))-MAX('Réservations'!$B53,DATE(Ouverture!$B$4,7,1))))</x:f>
        <x:v>0</x:v>
      </x:c>
      <x:c r="I53" s="76" t="n">
        <x:f>IF('Réservations'!$N53&lt;&gt;"OK",0,MAX(0,MIN('Réservations'!$C53,DATE(Ouverture!$B$4,9,1))-MAX('Réservations'!$B53,DATE(Ouverture!$B$4,8,1))))</x:f>
        <x:v>0</x:v>
      </x:c>
      <x:c r="J53" s="76" t="n">
        <x:f>IF('Réservations'!$N53&lt;&gt;"OK",0,MAX(0,MIN('Réservations'!$C53,DATE(Ouverture!$B$4,10,1))-MAX('Réservations'!$B53,DATE(Ouverture!$B$4,9,1))))</x:f>
        <x:v>0</x:v>
      </x:c>
      <x:c r="K53" s="76" t="n">
        <x:f>IF('Réservations'!$N53&lt;&gt;"OK",0,MAX(0,MIN('Réservations'!$C53,DATE(Ouverture!$B$4,11,1))-MAX('Réservations'!$B53,DATE(Ouverture!$B$4,10,1))))</x:f>
        <x:v>0</x:v>
      </x:c>
      <x:c r="L53" s="76" t="n">
        <x:f>IF('Réservations'!$N53&lt;&gt;"OK",0,MAX(0,MIN('Réservations'!$C53,DATE(Ouverture!$B$4,12,1))-MAX('Réservations'!$B53,DATE(Ouverture!$B$4,11,1))))</x:f>
        <x:v>0</x:v>
      </x:c>
      <x:c r="M53" s="76" t="n">
        <x:f>IF('Réservations'!$N53&lt;&gt;"OK",0,MAX(0,MIN('Réservations'!$C53,DATE(Ouverture!$B$4,13,1))-MAX('Réservations'!$B53,DATE(Ouverture!$B$4,12,1))))</x:f>
        <x:v>0</x:v>
      </x:c>
      <x:c r="N53" s="130" t="n">
        <x:f>IFERROR(IF('Réservations'!$N53="OK",'Réservations'!$G53/'Réservations'!$F53,0),0)</x:f>
        <x:v>0</x:v>
      </x:c>
      <x:c r="O53" s="130" t="n">
        <x:f>IFERROR(IF('Réservations'!$N53="OK",'Réservations'!$H53/'Réservations'!$F53,0),0)</x:f>
        <x:v>0</x:v>
      </x:c>
      <x:c r="P53" s="130" t="n">
        <x:f>IFERROR(IF('Réservations'!$N53="OK",'Réservations'!$I53/'Réservations'!$F53,0),0)</x:f>
        <x:v>0</x:v>
      </x:c>
      <x:c r="Q53" s="130" t="n">
        <x:f>IFERROR(IF('Réservations'!$N53="OK",'Réservations'!$J53/'Réservations'!$F53,0),0)</x:f>
        <x:v>0</x:v>
      </x:c>
      <x:c r="R53" s="130" t="n">
        <x:f>IFERROR(IF('Réservations'!$N53="OK",'Réservations'!$K53/'Réservations'!$F53,0),0)</x:f>
        <x:v>0</x:v>
      </x:c>
      <x:c r="S53" s="130" t="n">
        <x:f>IFERROR(IF('Réservations'!$N53="OK",'Réservations'!$L53/'Réservations'!$F53,0),0)</x:f>
        <x:v>0</x:v>
      </x:c>
      <x:c r="T53" s="130" t="n">
        <x:f>IFERROR(IF('Réservations'!$N53="OK",'Réservations'!$M53/'Réservations'!$F53,0),0)</x:f>
        <x:v>0</x:v>
      </x:c>
      <x:c r="U53" s="130" t="n">
        <x:f>SUM(B53:M53)</x:f>
        <x:v>0</x:v>
      </x:c>
      <x:c r="V53" s="130" t="n">
        <x:f>U53*N53</x:f>
        <x:v>0</x:v>
      </x:c>
      <x:c r="W53" s="130" t="n">
        <x:f>U53*O53</x:f>
        <x:v>0</x:v>
      </x:c>
      <x:c r="X53" s="130" t="n">
        <x:f>U53*P53</x:f>
        <x:v>0</x:v>
      </x:c>
      <x:c r="Y53" s="130" t="n">
        <x:f>U53*Q53</x:f>
        <x:v>0</x:v>
      </x:c>
      <x:c r="Z53" s="130" t="n">
        <x:f>U53*R53</x:f>
        <x:v>0</x:v>
      </x:c>
      <x:c r="AA53" s="130" t="n">
        <x:f>U53*S53</x:f>
        <x:v>0</x:v>
      </x:c>
      <x:c r="AB53" s="130" t="n">
        <x:f>U53*T53</x:f>
        <x:v>0</x:v>
      </x:c>
    </x:row>
    <x:row r="54">
      <x:c r="A54" s="24" t="str">
        <x:f>IF('Réservations'!A54="","",'Réservations'!A54)</x:f>
      </x:c>
      <x:c r="B54" s="76" t="n">
        <x:f>IF('Réservations'!$N54&lt;&gt;"OK",0,MAX(0,MIN('Réservations'!$C54,DATE(Ouverture!$B$4,2,1))-MAX('Réservations'!$B54,DATE(Ouverture!$B$4,1,1))))</x:f>
        <x:v>0</x:v>
      </x:c>
      <x:c r="C54" s="76" t="n">
        <x:f>IF('Réservations'!$N54&lt;&gt;"OK",0,MAX(0,MIN('Réservations'!$C54,DATE(Ouverture!$B$4,3,1))-MAX('Réservations'!$B54,DATE(Ouverture!$B$4,2,1))))</x:f>
        <x:v>0</x:v>
      </x:c>
      <x:c r="D54" s="76" t="n">
        <x:f>IF('Réservations'!$N54&lt;&gt;"OK",0,MAX(0,MIN('Réservations'!$C54,DATE(Ouverture!$B$4,4,1))-MAX('Réservations'!$B54,DATE(Ouverture!$B$4,3,1))))</x:f>
        <x:v>0</x:v>
      </x:c>
      <x:c r="E54" s="76" t="n">
        <x:f>IF('Réservations'!$N54&lt;&gt;"OK",0,MAX(0,MIN('Réservations'!$C54,DATE(Ouverture!$B$4,5,1))-MAX('Réservations'!$B54,DATE(Ouverture!$B$4,4,1))))</x:f>
        <x:v>0</x:v>
      </x:c>
      <x:c r="F54" s="76" t="n">
        <x:f>IF('Réservations'!$N54&lt;&gt;"OK",0,MAX(0,MIN('Réservations'!$C54,DATE(Ouverture!$B$4,6,1))-MAX('Réservations'!$B54,DATE(Ouverture!$B$4,5,1))))</x:f>
        <x:v>0</x:v>
      </x:c>
      <x:c r="G54" s="76" t="n">
        <x:f>IF('Réservations'!$N54&lt;&gt;"OK",0,MAX(0,MIN('Réservations'!$C54,DATE(Ouverture!$B$4,7,1))-MAX('Réservations'!$B54,DATE(Ouverture!$B$4,6,1))))</x:f>
        <x:v>0</x:v>
      </x:c>
      <x:c r="H54" s="76" t="n">
        <x:f>IF('Réservations'!$N54&lt;&gt;"OK",0,MAX(0,MIN('Réservations'!$C54,DATE(Ouverture!$B$4,8,1))-MAX('Réservations'!$B54,DATE(Ouverture!$B$4,7,1))))</x:f>
        <x:v>0</x:v>
      </x:c>
      <x:c r="I54" s="76" t="n">
        <x:f>IF('Réservations'!$N54&lt;&gt;"OK",0,MAX(0,MIN('Réservations'!$C54,DATE(Ouverture!$B$4,9,1))-MAX('Réservations'!$B54,DATE(Ouverture!$B$4,8,1))))</x:f>
        <x:v>0</x:v>
      </x:c>
      <x:c r="J54" s="76" t="n">
        <x:f>IF('Réservations'!$N54&lt;&gt;"OK",0,MAX(0,MIN('Réservations'!$C54,DATE(Ouverture!$B$4,10,1))-MAX('Réservations'!$B54,DATE(Ouverture!$B$4,9,1))))</x:f>
        <x:v>0</x:v>
      </x:c>
      <x:c r="K54" s="76" t="n">
        <x:f>IF('Réservations'!$N54&lt;&gt;"OK",0,MAX(0,MIN('Réservations'!$C54,DATE(Ouverture!$B$4,11,1))-MAX('Réservations'!$B54,DATE(Ouverture!$B$4,10,1))))</x:f>
        <x:v>0</x:v>
      </x:c>
      <x:c r="L54" s="76" t="n">
        <x:f>IF('Réservations'!$N54&lt;&gt;"OK",0,MAX(0,MIN('Réservations'!$C54,DATE(Ouverture!$B$4,12,1))-MAX('Réservations'!$B54,DATE(Ouverture!$B$4,11,1))))</x:f>
        <x:v>0</x:v>
      </x:c>
      <x:c r="M54" s="76" t="n">
        <x:f>IF('Réservations'!$N54&lt;&gt;"OK",0,MAX(0,MIN('Réservations'!$C54,DATE(Ouverture!$B$4,13,1))-MAX('Réservations'!$B54,DATE(Ouverture!$B$4,12,1))))</x:f>
        <x:v>0</x:v>
      </x:c>
      <x:c r="N54" s="130" t="n">
        <x:f>IFERROR(IF('Réservations'!$N54="OK",'Réservations'!$G54/'Réservations'!$F54,0),0)</x:f>
        <x:v>0</x:v>
      </x:c>
      <x:c r="O54" s="130" t="n">
        <x:f>IFERROR(IF('Réservations'!$N54="OK",'Réservations'!$H54/'Réservations'!$F54,0),0)</x:f>
        <x:v>0</x:v>
      </x:c>
      <x:c r="P54" s="130" t="n">
        <x:f>IFERROR(IF('Réservations'!$N54="OK",'Réservations'!$I54/'Réservations'!$F54,0),0)</x:f>
        <x:v>0</x:v>
      </x:c>
      <x:c r="Q54" s="130" t="n">
        <x:f>IFERROR(IF('Réservations'!$N54="OK",'Réservations'!$J54/'Réservations'!$F54,0),0)</x:f>
        <x:v>0</x:v>
      </x:c>
      <x:c r="R54" s="130" t="n">
        <x:f>IFERROR(IF('Réservations'!$N54="OK",'Réservations'!$K54/'Réservations'!$F54,0),0)</x:f>
        <x:v>0</x:v>
      </x:c>
      <x:c r="S54" s="130" t="n">
        <x:f>IFERROR(IF('Réservations'!$N54="OK",'Réservations'!$L54/'Réservations'!$F54,0),0)</x:f>
        <x:v>0</x:v>
      </x:c>
      <x:c r="T54" s="130" t="n">
        <x:f>IFERROR(IF('Réservations'!$N54="OK",'Réservations'!$M54/'Réservations'!$F54,0),0)</x:f>
        <x:v>0</x:v>
      </x:c>
      <x:c r="U54" s="130" t="n">
        <x:f>SUM(B54:M54)</x:f>
        <x:v>0</x:v>
      </x:c>
      <x:c r="V54" s="130" t="n">
        <x:f>U54*N54</x:f>
        <x:v>0</x:v>
      </x:c>
      <x:c r="W54" s="130" t="n">
        <x:f>U54*O54</x:f>
        <x:v>0</x:v>
      </x:c>
      <x:c r="X54" s="130" t="n">
        <x:f>U54*P54</x:f>
        <x:v>0</x:v>
      </x:c>
      <x:c r="Y54" s="130" t="n">
        <x:f>U54*Q54</x:f>
        <x:v>0</x:v>
      </x:c>
      <x:c r="Z54" s="130" t="n">
        <x:f>U54*R54</x:f>
        <x:v>0</x:v>
      </x:c>
      <x:c r="AA54" s="130" t="n">
        <x:f>U54*S54</x:f>
        <x:v>0</x:v>
      </x:c>
      <x:c r="AB54" s="130" t="n">
        <x:f>U54*T54</x:f>
        <x:v>0</x:v>
      </x:c>
    </x:row>
    <x:row r="55">
      <x:c r="A55" s="24" t="str">
        <x:f>IF('Réservations'!A55="","",'Réservations'!A55)</x:f>
      </x:c>
      <x:c r="B55" s="76" t="n">
        <x:f>IF('Réservations'!$N55&lt;&gt;"OK",0,MAX(0,MIN('Réservations'!$C55,DATE(Ouverture!$B$4,2,1))-MAX('Réservations'!$B55,DATE(Ouverture!$B$4,1,1))))</x:f>
        <x:v>0</x:v>
      </x:c>
      <x:c r="C55" s="76" t="n">
        <x:f>IF('Réservations'!$N55&lt;&gt;"OK",0,MAX(0,MIN('Réservations'!$C55,DATE(Ouverture!$B$4,3,1))-MAX('Réservations'!$B55,DATE(Ouverture!$B$4,2,1))))</x:f>
        <x:v>0</x:v>
      </x:c>
      <x:c r="D55" s="76" t="n">
        <x:f>IF('Réservations'!$N55&lt;&gt;"OK",0,MAX(0,MIN('Réservations'!$C55,DATE(Ouverture!$B$4,4,1))-MAX('Réservations'!$B55,DATE(Ouverture!$B$4,3,1))))</x:f>
        <x:v>0</x:v>
      </x:c>
      <x:c r="E55" s="76" t="n">
        <x:f>IF('Réservations'!$N55&lt;&gt;"OK",0,MAX(0,MIN('Réservations'!$C55,DATE(Ouverture!$B$4,5,1))-MAX('Réservations'!$B55,DATE(Ouverture!$B$4,4,1))))</x:f>
        <x:v>0</x:v>
      </x:c>
      <x:c r="F55" s="76" t="n">
        <x:f>IF('Réservations'!$N55&lt;&gt;"OK",0,MAX(0,MIN('Réservations'!$C55,DATE(Ouverture!$B$4,6,1))-MAX('Réservations'!$B55,DATE(Ouverture!$B$4,5,1))))</x:f>
        <x:v>0</x:v>
      </x:c>
      <x:c r="G55" s="76" t="n">
        <x:f>IF('Réservations'!$N55&lt;&gt;"OK",0,MAX(0,MIN('Réservations'!$C55,DATE(Ouverture!$B$4,7,1))-MAX('Réservations'!$B55,DATE(Ouverture!$B$4,6,1))))</x:f>
        <x:v>0</x:v>
      </x:c>
      <x:c r="H55" s="76" t="n">
        <x:f>IF('Réservations'!$N55&lt;&gt;"OK",0,MAX(0,MIN('Réservations'!$C55,DATE(Ouverture!$B$4,8,1))-MAX('Réservations'!$B55,DATE(Ouverture!$B$4,7,1))))</x:f>
        <x:v>0</x:v>
      </x:c>
      <x:c r="I55" s="76" t="n">
        <x:f>IF('Réservations'!$N55&lt;&gt;"OK",0,MAX(0,MIN('Réservations'!$C55,DATE(Ouverture!$B$4,9,1))-MAX('Réservations'!$B55,DATE(Ouverture!$B$4,8,1))))</x:f>
        <x:v>0</x:v>
      </x:c>
      <x:c r="J55" s="76" t="n">
        <x:f>IF('Réservations'!$N55&lt;&gt;"OK",0,MAX(0,MIN('Réservations'!$C55,DATE(Ouverture!$B$4,10,1))-MAX('Réservations'!$B55,DATE(Ouverture!$B$4,9,1))))</x:f>
        <x:v>0</x:v>
      </x:c>
      <x:c r="K55" s="76" t="n">
        <x:f>IF('Réservations'!$N55&lt;&gt;"OK",0,MAX(0,MIN('Réservations'!$C55,DATE(Ouverture!$B$4,11,1))-MAX('Réservations'!$B55,DATE(Ouverture!$B$4,10,1))))</x:f>
        <x:v>0</x:v>
      </x:c>
      <x:c r="L55" s="76" t="n">
        <x:f>IF('Réservations'!$N55&lt;&gt;"OK",0,MAX(0,MIN('Réservations'!$C55,DATE(Ouverture!$B$4,12,1))-MAX('Réservations'!$B55,DATE(Ouverture!$B$4,11,1))))</x:f>
        <x:v>0</x:v>
      </x:c>
      <x:c r="M55" s="76" t="n">
        <x:f>IF('Réservations'!$N55&lt;&gt;"OK",0,MAX(0,MIN('Réservations'!$C55,DATE(Ouverture!$B$4,13,1))-MAX('Réservations'!$B55,DATE(Ouverture!$B$4,12,1))))</x:f>
        <x:v>0</x:v>
      </x:c>
      <x:c r="N55" s="130" t="n">
        <x:f>IFERROR(IF('Réservations'!$N55="OK",'Réservations'!$G55/'Réservations'!$F55,0),0)</x:f>
        <x:v>0</x:v>
      </x:c>
      <x:c r="O55" s="130" t="n">
        <x:f>IFERROR(IF('Réservations'!$N55="OK",'Réservations'!$H55/'Réservations'!$F55,0),0)</x:f>
        <x:v>0</x:v>
      </x:c>
      <x:c r="P55" s="130" t="n">
        <x:f>IFERROR(IF('Réservations'!$N55="OK",'Réservations'!$I55/'Réservations'!$F55,0),0)</x:f>
        <x:v>0</x:v>
      </x:c>
      <x:c r="Q55" s="130" t="n">
        <x:f>IFERROR(IF('Réservations'!$N55="OK",'Réservations'!$J55/'Réservations'!$F55,0),0)</x:f>
        <x:v>0</x:v>
      </x:c>
      <x:c r="R55" s="130" t="n">
        <x:f>IFERROR(IF('Réservations'!$N55="OK",'Réservations'!$K55/'Réservations'!$F55,0),0)</x:f>
        <x:v>0</x:v>
      </x:c>
      <x:c r="S55" s="130" t="n">
        <x:f>IFERROR(IF('Réservations'!$N55="OK",'Réservations'!$L55/'Réservations'!$F55,0),0)</x:f>
        <x:v>0</x:v>
      </x:c>
      <x:c r="T55" s="130" t="n">
        <x:f>IFERROR(IF('Réservations'!$N55="OK",'Réservations'!$M55/'Réservations'!$F55,0),0)</x:f>
        <x:v>0</x:v>
      </x:c>
      <x:c r="U55" s="130" t="n">
        <x:f>SUM(B55:M55)</x:f>
        <x:v>0</x:v>
      </x:c>
      <x:c r="V55" s="130" t="n">
        <x:f>U55*N55</x:f>
        <x:v>0</x:v>
      </x:c>
      <x:c r="W55" s="130" t="n">
        <x:f>U55*O55</x:f>
        <x:v>0</x:v>
      </x:c>
      <x:c r="X55" s="130" t="n">
        <x:f>U55*P55</x:f>
        <x:v>0</x:v>
      </x:c>
      <x:c r="Y55" s="130" t="n">
        <x:f>U55*Q55</x:f>
        <x:v>0</x:v>
      </x:c>
      <x:c r="Z55" s="130" t="n">
        <x:f>U55*R55</x:f>
        <x:v>0</x:v>
      </x:c>
      <x:c r="AA55" s="130" t="n">
        <x:f>U55*S55</x:f>
        <x:v>0</x:v>
      </x:c>
      <x:c r="AB55" s="130" t="n">
        <x:f>U55*T55</x:f>
        <x:v>0</x:v>
      </x:c>
    </x:row>
    <x:row r="56">
      <x:c r="A56" s="24" t="str">
        <x:f>IF('Réservations'!A56="","",'Réservations'!A56)</x:f>
      </x:c>
      <x:c r="B56" s="76" t="n">
        <x:f>IF('Réservations'!$N56&lt;&gt;"OK",0,MAX(0,MIN('Réservations'!$C56,DATE(Ouverture!$B$4,2,1))-MAX('Réservations'!$B56,DATE(Ouverture!$B$4,1,1))))</x:f>
        <x:v>0</x:v>
      </x:c>
      <x:c r="C56" s="76" t="n">
        <x:f>IF('Réservations'!$N56&lt;&gt;"OK",0,MAX(0,MIN('Réservations'!$C56,DATE(Ouverture!$B$4,3,1))-MAX('Réservations'!$B56,DATE(Ouverture!$B$4,2,1))))</x:f>
        <x:v>0</x:v>
      </x:c>
      <x:c r="D56" s="76" t="n">
        <x:f>IF('Réservations'!$N56&lt;&gt;"OK",0,MAX(0,MIN('Réservations'!$C56,DATE(Ouverture!$B$4,4,1))-MAX('Réservations'!$B56,DATE(Ouverture!$B$4,3,1))))</x:f>
        <x:v>0</x:v>
      </x:c>
      <x:c r="E56" s="76" t="n">
        <x:f>IF('Réservations'!$N56&lt;&gt;"OK",0,MAX(0,MIN('Réservations'!$C56,DATE(Ouverture!$B$4,5,1))-MAX('Réservations'!$B56,DATE(Ouverture!$B$4,4,1))))</x:f>
        <x:v>0</x:v>
      </x:c>
      <x:c r="F56" s="76" t="n">
        <x:f>IF('Réservations'!$N56&lt;&gt;"OK",0,MAX(0,MIN('Réservations'!$C56,DATE(Ouverture!$B$4,6,1))-MAX('Réservations'!$B56,DATE(Ouverture!$B$4,5,1))))</x:f>
        <x:v>0</x:v>
      </x:c>
      <x:c r="G56" s="76" t="n">
        <x:f>IF('Réservations'!$N56&lt;&gt;"OK",0,MAX(0,MIN('Réservations'!$C56,DATE(Ouverture!$B$4,7,1))-MAX('Réservations'!$B56,DATE(Ouverture!$B$4,6,1))))</x:f>
        <x:v>0</x:v>
      </x:c>
      <x:c r="H56" s="76" t="n">
        <x:f>IF('Réservations'!$N56&lt;&gt;"OK",0,MAX(0,MIN('Réservations'!$C56,DATE(Ouverture!$B$4,8,1))-MAX('Réservations'!$B56,DATE(Ouverture!$B$4,7,1))))</x:f>
        <x:v>0</x:v>
      </x:c>
      <x:c r="I56" s="76" t="n">
        <x:f>IF('Réservations'!$N56&lt;&gt;"OK",0,MAX(0,MIN('Réservations'!$C56,DATE(Ouverture!$B$4,9,1))-MAX('Réservations'!$B56,DATE(Ouverture!$B$4,8,1))))</x:f>
        <x:v>0</x:v>
      </x:c>
      <x:c r="J56" s="76" t="n">
        <x:f>IF('Réservations'!$N56&lt;&gt;"OK",0,MAX(0,MIN('Réservations'!$C56,DATE(Ouverture!$B$4,10,1))-MAX('Réservations'!$B56,DATE(Ouverture!$B$4,9,1))))</x:f>
        <x:v>0</x:v>
      </x:c>
      <x:c r="K56" s="76" t="n">
        <x:f>IF('Réservations'!$N56&lt;&gt;"OK",0,MAX(0,MIN('Réservations'!$C56,DATE(Ouverture!$B$4,11,1))-MAX('Réservations'!$B56,DATE(Ouverture!$B$4,10,1))))</x:f>
        <x:v>0</x:v>
      </x:c>
      <x:c r="L56" s="76" t="n">
        <x:f>IF('Réservations'!$N56&lt;&gt;"OK",0,MAX(0,MIN('Réservations'!$C56,DATE(Ouverture!$B$4,12,1))-MAX('Réservations'!$B56,DATE(Ouverture!$B$4,11,1))))</x:f>
        <x:v>0</x:v>
      </x:c>
      <x:c r="M56" s="76" t="n">
        <x:f>IF('Réservations'!$N56&lt;&gt;"OK",0,MAX(0,MIN('Réservations'!$C56,DATE(Ouverture!$B$4,13,1))-MAX('Réservations'!$B56,DATE(Ouverture!$B$4,12,1))))</x:f>
        <x:v>0</x:v>
      </x:c>
      <x:c r="N56" s="130" t="n">
        <x:f>IFERROR(IF('Réservations'!$N56="OK",'Réservations'!$G56/'Réservations'!$F56,0),0)</x:f>
        <x:v>0</x:v>
      </x:c>
      <x:c r="O56" s="130" t="n">
        <x:f>IFERROR(IF('Réservations'!$N56="OK",'Réservations'!$H56/'Réservations'!$F56,0),0)</x:f>
        <x:v>0</x:v>
      </x:c>
      <x:c r="P56" s="130" t="n">
        <x:f>IFERROR(IF('Réservations'!$N56="OK",'Réservations'!$I56/'Réservations'!$F56,0),0)</x:f>
        <x:v>0</x:v>
      </x:c>
      <x:c r="Q56" s="130" t="n">
        <x:f>IFERROR(IF('Réservations'!$N56="OK",'Réservations'!$J56/'Réservations'!$F56,0),0)</x:f>
        <x:v>0</x:v>
      </x:c>
      <x:c r="R56" s="130" t="n">
        <x:f>IFERROR(IF('Réservations'!$N56="OK",'Réservations'!$K56/'Réservations'!$F56,0),0)</x:f>
        <x:v>0</x:v>
      </x:c>
      <x:c r="S56" s="130" t="n">
        <x:f>IFERROR(IF('Réservations'!$N56="OK",'Réservations'!$L56/'Réservations'!$F56,0),0)</x:f>
        <x:v>0</x:v>
      </x:c>
      <x:c r="T56" s="130" t="n">
        <x:f>IFERROR(IF('Réservations'!$N56="OK",'Réservations'!$M56/'Réservations'!$F56,0),0)</x:f>
        <x:v>0</x:v>
      </x:c>
      <x:c r="U56" s="130" t="n">
        <x:f>SUM(B56:M56)</x:f>
        <x:v>0</x:v>
      </x:c>
      <x:c r="V56" s="130" t="n">
        <x:f>U56*N56</x:f>
        <x:v>0</x:v>
      </x:c>
      <x:c r="W56" s="130" t="n">
        <x:f>U56*O56</x:f>
        <x:v>0</x:v>
      </x:c>
      <x:c r="X56" s="130" t="n">
        <x:f>U56*P56</x:f>
        <x:v>0</x:v>
      </x:c>
      <x:c r="Y56" s="130" t="n">
        <x:f>U56*Q56</x:f>
        <x:v>0</x:v>
      </x:c>
      <x:c r="Z56" s="130" t="n">
        <x:f>U56*R56</x:f>
        <x:v>0</x:v>
      </x:c>
      <x:c r="AA56" s="130" t="n">
        <x:f>U56*S56</x:f>
        <x:v>0</x:v>
      </x:c>
      <x:c r="AB56" s="130" t="n">
        <x:f>U56*T56</x:f>
        <x:v>0</x:v>
      </x:c>
    </x:row>
    <x:row r="57">
      <x:c r="A57" s="24" t="str">
        <x:f>IF('Réservations'!A57="","",'Réservations'!A57)</x:f>
      </x:c>
      <x:c r="B57" s="76" t="n">
        <x:f>IF('Réservations'!$N57&lt;&gt;"OK",0,MAX(0,MIN('Réservations'!$C57,DATE(Ouverture!$B$4,2,1))-MAX('Réservations'!$B57,DATE(Ouverture!$B$4,1,1))))</x:f>
        <x:v>0</x:v>
      </x:c>
      <x:c r="C57" s="76" t="n">
        <x:f>IF('Réservations'!$N57&lt;&gt;"OK",0,MAX(0,MIN('Réservations'!$C57,DATE(Ouverture!$B$4,3,1))-MAX('Réservations'!$B57,DATE(Ouverture!$B$4,2,1))))</x:f>
        <x:v>0</x:v>
      </x:c>
      <x:c r="D57" s="76" t="n">
        <x:f>IF('Réservations'!$N57&lt;&gt;"OK",0,MAX(0,MIN('Réservations'!$C57,DATE(Ouverture!$B$4,4,1))-MAX('Réservations'!$B57,DATE(Ouverture!$B$4,3,1))))</x:f>
        <x:v>0</x:v>
      </x:c>
      <x:c r="E57" s="76" t="n">
        <x:f>IF('Réservations'!$N57&lt;&gt;"OK",0,MAX(0,MIN('Réservations'!$C57,DATE(Ouverture!$B$4,5,1))-MAX('Réservations'!$B57,DATE(Ouverture!$B$4,4,1))))</x:f>
        <x:v>0</x:v>
      </x:c>
      <x:c r="F57" s="76" t="n">
        <x:f>IF('Réservations'!$N57&lt;&gt;"OK",0,MAX(0,MIN('Réservations'!$C57,DATE(Ouverture!$B$4,6,1))-MAX('Réservations'!$B57,DATE(Ouverture!$B$4,5,1))))</x:f>
        <x:v>0</x:v>
      </x:c>
      <x:c r="G57" s="76" t="n">
        <x:f>IF('Réservations'!$N57&lt;&gt;"OK",0,MAX(0,MIN('Réservations'!$C57,DATE(Ouverture!$B$4,7,1))-MAX('Réservations'!$B57,DATE(Ouverture!$B$4,6,1))))</x:f>
        <x:v>0</x:v>
      </x:c>
      <x:c r="H57" s="76" t="n">
        <x:f>IF('Réservations'!$N57&lt;&gt;"OK",0,MAX(0,MIN('Réservations'!$C57,DATE(Ouverture!$B$4,8,1))-MAX('Réservations'!$B57,DATE(Ouverture!$B$4,7,1))))</x:f>
        <x:v>0</x:v>
      </x:c>
      <x:c r="I57" s="76" t="n">
        <x:f>IF('Réservations'!$N57&lt;&gt;"OK",0,MAX(0,MIN('Réservations'!$C57,DATE(Ouverture!$B$4,9,1))-MAX('Réservations'!$B57,DATE(Ouverture!$B$4,8,1))))</x:f>
        <x:v>0</x:v>
      </x:c>
      <x:c r="J57" s="76" t="n">
        <x:f>IF('Réservations'!$N57&lt;&gt;"OK",0,MAX(0,MIN('Réservations'!$C57,DATE(Ouverture!$B$4,10,1))-MAX('Réservations'!$B57,DATE(Ouverture!$B$4,9,1))))</x:f>
        <x:v>0</x:v>
      </x:c>
      <x:c r="K57" s="76" t="n">
        <x:f>IF('Réservations'!$N57&lt;&gt;"OK",0,MAX(0,MIN('Réservations'!$C57,DATE(Ouverture!$B$4,11,1))-MAX('Réservations'!$B57,DATE(Ouverture!$B$4,10,1))))</x:f>
        <x:v>0</x:v>
      </x:c>
      <x:c r="L57" s="76" t="n">
        <x:f>IF('Réservations'!$N57&lt;&gt;"OK",0,MAX(0,MIN('Réservations'!$C57,DATE(Ouverture!$B$4,12,1))-MAX('Réservations'!$B57,DATE(Ouverture!$B$4,11,1))))</x:f>
        <x:v>0</x:v>
      </x:c>
      <x:c r="M57" s="76" t="n">
        <x:f>IF('Réservations'!$N57&lt;&gt;"OK",0,MAX(0,MIN('Réservations'!$C57,DATE(Ouverture!$B$4,13,1))-MAX('Réservations'!$B57,DATE(Ouverture!$B$4,12,1))))</x:f>
        <x:v>0</x:v>
      </x:c>
      <x:c r="N57" s="130" t="n">
        <x:f>IFERROR(IF('Réservations'!$N57="OK",'Réservations'!$G57/'Réservations'!$F57,0),0)</x:f>
        <x:v>0</x:v>
      </x:c>
      <x:c r="O57" s="130" t="n">
        <x:f>IFERROR(IF('Réservations'!$N57="OK",'Réservations'!$H57/'Réservations'!$F57,0),0)</x:f>
        <x:v>0</x:v>
      </x:c>
      <x:c r="P57" s="130" t="n">
        <x:f>IFERROR(IF('Réservations'!$N57="OK",'Réservations'!$I57/'Réservations'!$F57,0),0)</x:f>
        <x:v>0</x:v>
      </x:c>
      <x:c r="Q57" s="130" t="n">
        <x:f>IFERROR(IF('Réservations'!$N57="OK",'Réservations'!$J57/'Réservations'!$F57,0),0)</x:f>
        <x:v>0</x:v>
      </x:c>
      <x:c r="R57" s="130" t="n">
        <x:f>IFERROR(IF('Réservations'!$N57="OK",'Réservations'!$K57/'Réservations'!$F57,0),0)</x:f>
        <x:v>0</x:v>
      </x:c>
      <x:c r="S57" s="130" t="n">
        <x:f>IFERROR(IF('Réservations'!$N57="OK",'Réservations'!$L57/'Réservations'!$F57,0),0)</x:f>
        <x:v>0</x:v>
      </x:c>
      <x:c r="T57" s="130" t="n">
        <x:f>IFERROR(IF('Réservations'!$N57="OK",'Réservations'!$M57/'Réservations'!$F57,0),0)</x:f>
        <x:v>0</x:v>
      </x:c>
      <x:c r="U57" s="130" t="n">
        <x:f>SUM(B57:M57)</x:f>
        <x:v>0</x:v>
      </x:c>
      <x:c r="V57" s="130" t="n">
        <x:f>U57*N57</x:f>
        <x:v>0</x:v>
      </x:c>
      <x:c r="W57" s="130" t="n">
        <x:f>U57*O57</x:f>
        <x:v>0</x:v>
      </x:c>
      <x:c r="X57" s="130" t="n">
        <x:f>U57*P57</x:f>
        <x:v>0</x:v>
      </x:c>
      <x:c r="Y57" s="130" t="n">
        <x:f>U57*Q57</x:f>
        <x:v>0</x:v>
      </x:c>
      <x:c r="Z57" s="130" t="n">
        <x:f>U57*R57</x:f>
        <x:v>0</x:v>
      </x:c>
      <x:c r="AA57" s="130" t="n">
        <x:f>U57*S57</x:f>
        <x:v>0</x:v>
      </x:c>
      <x:c r="AB57" s="130" t="n">
        <x:f>U57*T57</x:f>
        <x:v>0</x:v>
      </x:c>
    </x:row>
    <x:row r="58">
      <x:c r="A58" s="24" t="str">
        <x:f>IF('Réservations'!A58="","",'Réservations'!A58)</x:f>
      </x:c>
      <x:c r="B58" s="76" t="n">
        <x:f>IF('Réservations'!$N58&lt;&gt;"OK",0,MAX(0,MIN('Réservations'!$C58,DATE(Ouverture!$B$4,2,1))-MAX('Réservations'!$B58,DATE(Ouverture!$B$4,1,1))))</x:f>
        <x:v>0</x:v>
      </x:c>
      <x:c r="C58" s="76" t="n">
        <x:f>IF('Réservations'!$N58&lt;&gt;"OK",0,MAX(0,MIN('Réservations'!$C58,DATE(Ouverture!$B$4,3,1))-MAX('Réservations'!$B58,DATE(Ouverture!$B$4,2,1))))</x:f>
        <x:v>0</x:v>
      </x:c>
      <x:c r="D58" s="76" t="n">
        <x:f>IF('Réservations'!$N58&lt;&gt;"OK",0,MAX(0,MIN('Réservations'!$C58,DATE(Ouverture!$B$4,4,1))-MAX('Réservations'!$B58,DATE(Ouverture!$B$4,3,1))))</x:f>
        <x:v>0</x:v>
      </x:c>
      <x:c r="E58" s="76" t="n">
        <x:f>IF('Réservations'!$N58&lt;&gt;"OK",0,MAX(0,MIN('Réservations'!$C58,DATE(Ouverture!$B$4,5,1))-MAX('Réservations'!$B58,DATE(Ouverture!$B$4,4,1))))</x:f>
        <x:v>0</x:v>
      </x:c>
      <x:c r="F58" s="76" t="n">
        <x:f>IF('Réservations'!$N58&lt;&gt;"OK",0,MAX(0,MIN('Réservations'!$C58,DATE(Ouverture!$B$4,6,1))-MAX('Réservations'!$B58,DATE(Ouverture!$B$4,5,1))))</x:f>
        <x:v>0</x:v>
      </x:c>
      <x:c r="G58" s="76" t="n">
        <x:f>IF('Réservations'!$N58&lt;&gt;"OK",0,MAX(0,MIN('Réservations'!$C58,DATE(Ouverture!$B$4,7,1))-MAX('Réservations'!$B58,DATE(Ouverture!$B$4,6,1))))</x:f>
        <x:v>0</x:v>
      </x:c>
      <x:c r="H58" s="76" t="n">
        <x:f>IF('Réservations'!$N58&lt;&gt;"OK",0,MAX(0,MIN('Réservations'!$C58,DATE(Ouverture!$B$4,8,1))-MAX('Réservations'!$B58,DATE(Ouverture!$B$4,7,1))))</x:f>
        <x:v>0</x:v>
      </x:c>
      <x:c r="I58" s="76" t="n">
        <x:f>IF('Réservations'!$N58&lt;&gt;"OK",0,MAX(0,MIN('Réservations'!$C58,DATE(Ouverture!$B$4,9,1))-MAX('Réservations'!$B58,DATE(Ouverture!$B$4,8,1))))</x:f>
        <x:v>0</x:v>
      </x:c>
      <x:c r="J58" s="76" t="n">
        <x:f>IF('Réservations'!$N58&lt;&gt;"OK",0,MAX(0,MIN('Réservations'!$C58,DATE(Ouverture!$B$4,10,1))-MAX('Réservations'!$B58,DATE(Ouverture!$B$4,9,1))))</x:f>
        <x:v>0</x:v>
      </x:c>
      <x:c r="K58" s="76" t="n">
        <x:f>IF('Réservations'!$N58&lt;&gt;"OK",0,MAX(0,MIN('Réservations'!$C58,DATE(Ouverture!$B$4,11,1))-MAX('Réservations'!$B58,DATE(Ouverture!$B$4,10,1))))</x:f>
        <x:v>0</x:v>
      </x:c>
      <x:c r="L58" s="76" t="n">
        <x:f>IF('Réservations'!$N58&lt;&gt;"OK",0,MAX(0,MIN('Réservations'!$C58,DATE(Ouverture!$B$4,12,1))-MAX('Réservations'!$B58,DATE(Ouverture!$B$4,11,1))))</x:f>
        <x:v>0</x:v>
      </x:c>
      <x:c r="M58" s="76" t="n">
        <x:f>IF('Réservations'!$N58&lt;&gt;"OK",0,MAX(0,MIN('Réservations'!$C58,DATE(Ouverture!$B$4,13,1))-MAX('Réservations'!$B58,DATE(Ouverture!$B$4,12,1))))</x:f>
        <x:v>0</x:v>
      </x:c>
      <x:c r="N58" s="130" t="n">
        <x:f>IFERROR(IF('Réservations'!$N58="OK",'Réservations'!$G58/'Réservations'!$F58,0),0)</x:f>
        <x:v>0</x:v>
      </x:c>
      <x:c r="O58" s="130" t="n">
        <x:f>IFERROR(IF('Réservations'!$N58="OK",'Réservations'!$H58/'Réservations'!$F58,0),0)</x:f>
        <x:v>0</x:v>
      </x:c>
      <x:c r="P58" s="130" t="n">
        <x:f>IFERROR(IF('Réservations'!$N58="OK",'Réservations'!$I58/'Réservations'!$F58,0),0)</x:f>
        <x:v>0</x:v>
      </x:c>
      <x:c r="Q58" s="130" t="n">
        <x:f>IFERROR(IF('Réservations'!$N58="OK",'Réservations'!$J58/'Réservations'!$F58,0),0)</x:f>
        <x:v>0</x:v>
      </x:c>
      <x:c r="R58" s="130" t="n">
        <x:f>IFERROR(IF('Réservations'!$N58="OK",'Réservations'!$K58/'Réservations'!$F58,0),0)</x:f>
        <x:v>0</x:v>
      </x:c>
      <x:c r="S58" s="130" t="n">
        <x:f>IFERROR(IF('Réservations'!$N58="OK",'Réservations'!$L58/'Réservations'!$F58,0),0)</x:f>
        <x:v>0</x:v>
      </x:c>
      <x:c r="T58" s="130" t="n">
        <x:f>IFERROR(IF('Réservations'!$N58="OK",'Réservations'!$M58/'Réservations'!$F58,0),0)</x:f>
        <x:v>0</x:v>
      </x:c>
      <x:c r="U58" s="130" t="n">
        <x:f>SUM(B58:M58)</x:f>
        <x:v>0</x:v>
      </x:c>
      <x:c r="V58" s="130" t="n">
        <x:f>U58*N58</x:f>
        <x:v>0</x:v>
      </x:c>
      <x:c r="W58" s="130" t="n">
        <x:f>U58*O58</x:f>
        <x:v>0</x:v>
      </x:c>
      <x:c r="X58" s="130" t="n">
        <x:f>U58*P58</x:f>
        <x:v>0</x:v>
      </x:c>
      <x:c r="Y58" s="130" t="n">
        <x:f>U58*Q58</x:f>
        <x:v>0</x:v>
      </x:c>
      <x:c r="Z58" s="130" t="n">
        <x:f>U58*R58</x:f>
        <x:v>0</x:v>
      </x:c>
      <x:c r="AA58" s="130" t="n">
        <x:f>U58*S58</x:f>
        <x:v>0</x:v>
      </x:c>
      <x:c r="AB58" s="130" t="n">
        <x:f>U58*T58</x:f>
        <x:v>0</x:v>
      </x:c>
    </x:row>
    <x:row r="59">
      <x:c r="A59" s="24" t="str">
        <x:f>IF('Réservations'!A59="","",'Réservations'!A59)</x:f>
      </x:c>
      <x:c r="B59" s="76" t="n">
        <x:f>IF('Réservations'!$N59&lt;&gt;"OK",0,MAX(0,MIN('Réservations'!$C59,DATE(Ouverture!$B$4,2,1))-MAX('Réservations'!$B59,DATE(Ouverture!$B$4,1,1))))</x:f>
        <x:v>0</x:v>
      </x:c>
      <x:c r="C59" s="76" t="n">
        <x:f>IF('Réservations'!$N59&lt;&gt;"OK",0,MAX(0,MIN('Réservations'!$C59,DATE(Ouverture!$B$4,3,1))-MAX('Réservations'!$B59,DATE(Ouverture!$B$4,2,1))))</x:f>
        <x:v>0</x:v>
      </x:c>
      <x:c r="D59" s="76" t="n">
        <x:f>IF('Réservations'!$N59&lt;&gt;"OK",0,MAX(0,MIN('Réservations'!$C59,DATE(Ouverture!$B$4,4,1))-MAX('Réservations'!$B59,DATE(Ouverture!$B$4,3,1))))</x:f>
        <x:v>0</x:v>
      </x:c>
      <x:c r="E59" s="76" t="n">
        <x:f>IF('Réservations'!$N59&lt;&gt;"OK",0,MAX(0,MIN('Réservations'!$C59,DATE(Ouverture!$B$4,5,1))-MAX('Réservations'!$B59,DATE(Ouverture!$B$4,4,1))))</x:f>
        <x:v>0</x:v>
      </x:c>
      <x:c r="F59" s="76" t="n">
        <x:f>IF('Réservations'!$N59&lt;&gt;"OK",0,MAX(0,MIN('Réservations'!$C59,DATE(Ouverture!$B$4,6,1))-MAX('Réservations'!$B59,DATE(Ouverture!$B$4,5,1))))</x:f>
        <x:v>0</x:v>
      </x:c>
      <x:c r="G59" s="76" t="n">
        <x:f>IF('Réservations'!$N59&lt;&gt;"OK",0,MAX(0,MIN('Réservations'!$C59,DATE(Ouverture!$B$4,7,1))-MAX('Réservations'!$B59,DATE(Ouverture!$B$4,6,1))))</x:f>
        <x:v>0</x:v>
      </x:c>
      <x:c r="H59" s="76" t="n">
        <x:f>IF('Réservations'!$N59&lt;&gt;"OK",0,MAX(0,MIN('Réservations'!$C59,DATE(Ouverture!$B$4,8,1))-MAX('Réservations'!$B59,DATE(Ouverture!$B$4,7,1))))</x:f>
        <x:v>0</x:v>
      </x:c>
      <x:c r="I59" s="76" t="n">
        <x:f>IF('Réservations'!$N59&lt;&gt;"OK",0,MAX(0,MIN('Réservations'!$C59,DATE(Ouverture!$B$4,9,1))-MAX('Réservations'!$B59,DATE(Ouverture!$B$4,8,1))))</x:f>
        <x:v>0</x:v>
      </x:c>
      <x:c r="J59" s="76" t="n">
        <x:f>IF('Réservations'!$N59&lt;&gt;"OK",0,MAX(0,MIN('Réservations'!$C59,DATE(Ouverture!$B$4,10,1))-MAX('Réservations'!$B59,DATE(Ouverture!$B$4,9,1))))</x:f>
        <x:v>0</x:v>
      </x:c>
      <x:c r="K59" s="76" t="n">
        <x:f>IF('Réservations'!$N59&lt;&gt;"OK",0,MAX(0,MIN('Réservations'!$C59,DATE(Ouverture!$B$4,11,1))-MAX('Réservations'!$B59,DATE(Ouverture!$B$4,10,1))))</x:f>
        <x:v>0</x:v>
      </x:c>
      <x:c r="L59" s="76" t="n">
        <x:f>IF('Réservations'!$N59&lt;&gt;"OK",0,MAX(0,MIN('Réservations'!$C59,DATE(Ouverture!$B$4,12,1))-MAX('Réservations'!$B59,DATE(Ouverture!$B$4,11,1))))</x:f>
        <x:v>0</x:v>
      </x:c>
      <x:c r="M59" s="76" t="n">
        <x:f>IF('Réservations'!$N59&lt;&gt;"OK",0,MAX(0,MIN('Réservations'!$C59,DATE(Ouverture!$B$4,13,1))-MAX('Réservations'!$B59,DATE(Ouverture!$B$4,12,1))))</x:f>
        <x:v>0</x:v>
      </x:c>
      <x:c r="N59" s="130" t="n">
        <x:f>IFERROR(IF('Réservations'!$N59="OK",'Réservations'!$G59/'Réservations'!$F59,0),0)</x:f>
        <x:v>0</x:v>
      </x:c>
      <x:c r="O59" s="130" t="n">
        <x:f>IFERROR(IF('Réservations'!$N59="OK",'Réservations'!$H59/'Réservations'!$F59,0),0)</x:f>
        <x:v>0</x:v>
      </x:c>
      <x:c r="P59" s="130" t="n">
        <x:f>IFERROR(IF('Réservations'!$N59="OK",'Réservations'!$I59/'Réservations'!$F59,0),0)</x:f>
        <x:v>0</x:v>
      </x:c>
      <x:c r="Q59" s="130" t="n">
        <x:f>IFERROR(IF('Réservations'!$N59="OK",'Réservations'!$J59/'Réservations'!$F59,0),0)</x:f>
        <x:v>0</x:v>
      </x:c>
      <x:c r="R59" s="130" t="n">
        <x:f>IFERROR(IF('Réservations'!$N59="OK",'Réservations'!$K59/'Réservations'!$F59,0),0)</x:f>
        <x:v>0</x:v>
      </x:c>
      <x:c r="S59" s="130" t="n">
        <x:f>IFERROR(IF('Réservations'!$N59="OK",'Réservations'!$L59/'Réservations'!$F59,0),0)</x:f>
        <x:v>0</x:v>
      </x:c>
      <x:c r="T59" s="130" t="n">
        <x:f>IFERROR(IF('Réservations'!$N59="OK",'Réservations'!$M59/'Réservations'!$F59,0),0)</x:f>
        <x:v>0</x:v>
      </x:c>
      <x:c r="U59" s="130" t="n">
        <x:f>SUM(B59:M59)</x:f>
        <x:v>0</x:v>
      </x:c>
      <x:c r="V59" s="130" t="n">
        <x:f>U59*N59</x:f>
        <x:v>0</x:v>
      </x:c>
      <x:c r="W59" s="130" t="n">
        <x:f>U59*O59</x:f>
        <x:v>0</x:v>
      </x:c>
      <x:c r="X59" s="130" t="n">
        <x:f>U59*P59</x:f>
        <x:v>0</x:v>
      </x:c>
      <x:c r="Y59" s="130" t="n">
        <x:f>U59*Q59</x:f>
        <x:v>0</x:v>
      </x:c>
      <x:c r="Z59" s="130" t="n">
        <x:f>U59*R59</x:f>
        <x:v>0</x:v>
      </x:c>
      <x:c r="AA59" s="130" t="n">
        <x:f>U59*S59</x:f>
        <x:v>0</x:v>
      </x:c>
      <x:c r="AB59" s="130" t="n">
        <x:f>U59*T59</x:f>
        <x:v>0</x:v>
      </x:c>
    </x:row>
    <x:row r="60">
      <x:c r="A60" s="24" t="str">
        <x:f>IF('Réservations'!A60="","",'Réservations'!A60)</x:f>
      </x:c>
      <x:c r="B60" s="76" t="n">
        <x:f>IF('Réservations'!$N60&lt;&gt;"OK",0,MAX(0,MIN('Réservations'!$C60,DATE(Ouverture!$B$4,2,1))-MAX('Réservations'!$B60,DATE(Ouverture!$B$4,1,1))))</x:f>
        <x:v>0</x:v>
      </x:c>
      <x:c r="C60" s="76" t="n">
        <x:f>IF('Réservations'!$N60&lt;&gt;"OK",0,MAX(0,MIN('Réservations'!$C60,DATE(Ouverture!$B$4,3,1))-MAX('Réservations'!$B60,DATE(Ouverture!$B$4,2,1))))</x:f>
        <x:v>0</x:v>
      </x:c>
      <x:c r="D60" s="76" t="n">
        <x:f>IF('Réservations'!$N60&lt;&gt;"OK",0,MAX(0,MIN('Réservations'!$C60,DATE(Ouverture!$B$4,4,1))-MAX('Réservations'!$B60,DATE(Ouverture!$B$4,3,1))))</x:f>
        <x:v>0</x:v>
      </x:c>
      <x:c r="E60" s="76" t="n">
        <x:f>IF('Réservations'!$N60&lt;&gt;"OK",0,MAX(0,MIN('Réservations'!$C60,DATE(Ouverture!$B$4,5,1))-MAX('Réservations'!$B60,DATE(Ouverture!$B$4,4,1))))</x:f>
        <x:v>0</x:v>
      </x:c>
      <x:c r="F60" s="76" t="n">
        <x:f>IF('Réservations'!$N60&lt;&gt;"OK",0,MAX(0,MIN('Réservations'!$C60,DATE(Ouverture!$B$4,6,1))-MAX('Réservations'!$B60,DATE(Ouverture!$B$4,5,1))))</x:f>
        <x:v>0</x:v>
      </x:c>
      <x:c r="G60" s="76" t="n">
        <x:f>IF('Réservations'!$N60&lt;&gt;"OK",0,MAX(0,MIN('Réservations'!$C60,DATE(Ouverture!$B$4,7,1))-MAX('Réservations'!$B60,DATE(Ouverture!$B$4,6,1))))</x:f>
        <x:v>0</x:v>
      </x:c>
      <x:c r="H60" s="76" t="n">
        <x:f>IF('Réservations'!$N60&lt;&gt;"OK",0,MAX(0,MIN('Réservations'!$C60,DATE(Ouverture!$B$4,8,1))-MAX('Réservations'!$B60,DATE(Ouverture!$B$4,7,1))))</x:f>
        <x:v>0</x:v>
      </x:c>
      <x:c r="I60" s="76" t="n">
        <x:f>IF('Réservations'!$N60&lt;&gt;"OK",0,MAX(0,MIN('Réservations'!$C60,DATE(Ouverture!$B$4,9,1))-MAX('Réservations'!$B60,DATE(Ouverture!$B$4,8,1))))</x:f>
        <x:v>0</x:v>
      </x:c>
      <x:c r="J60" s="76" t="n">
        <x:f>IF('Réservations'!$N60&lt;&gt;"OK",0,MAX(0,MIN('Réservations'!$C60,DATE(Ouverture!$B$4,10,1))-MAX('Réservations'!$B60,DATE(Ouverture!$B$4,9,1))))</x:f>
        <x:v>0</x:v>
      </x:c>
      <x:c r="K60" s="76" t="n">
        <x:f>IF('Réservations'!$N60&lt;&gt;"OK",0,MAX(0,MIN('Réservations'!$C60,DATE(Ouverture!$B$4,11,1))-MAX('Réservations'!$B60,DATE(Ouverture!$B$4,10,1))))</x:f>
        <x:v>0</x:v>
      </x:c>
      <x:c r="L60" s="76" t="n">
        <x:f>IF('Réservations'!$N60&lt;&gt;"OK",0,MAX(0,MIN('Réservations'!$C60,DATE(Ouverture!$B$4,12,1))-MAX('Réservations'!$B60,DATE(Ouverture!$B$4,11,1))))</x:f>
        <x:v>0</x:v>
      </x:c>
      <x:c r="M60" s="76" t="n">
        <x:f>IF('Réservations'!$N60&lt;&gt;"OK",0,MAX(0,MIN('Réservations'!$C60,DATE(Ouverture!$B$4,13,1))-MAX('Réservations'!$B60,DATE(Ouverture!$B$4,12,1))))</x:f>
        <x:v>0</x:v>
      </x:c>
      <x:c r="N60" s="130" t="n">
        <x:f>IFERROR(IF('Réservations'!$N60="OK",'Réservations'!$G60/'Réservations'!$F60,0),0)</x:f>
        <x:v>0</x:v>
      </x:c>
      <x:c r="O60" s="130" t="n">
        <x:f>IFERROR(IF('Réservations'!$N60="OK",'Réservations'!$H60/'Réservations'!$F60,0),0)</x:f>
        <x:v>0</x:v>
      </x:c>
      <x:c r="P60" s="130" t="n">
        <x:f>IFERROR(IF('Réservations'!$N60="OK",'Réservations'!$I60/'Réservations'!$F60,0),0)</x:f>
        <x:v>0</x:v>
      </x:c>
      <x:c r="Q60" s="130" t="n">
        <x:f>IFERROR(IF('Réservations'!$N60="OK",'Réservations'!$J60/'Réservations'!$F60,0),0)</x:f>
        <x:v>0</x:v>
      </x:c>
      <x:c r="R60" s="130" t="n">
        <x:f>IFERROR(IF('Réservations'!$N60="OK",'Réservations'!$K60/'Réservations'!$F60,0),0)</x:f>
        <x:v>0</x:v>
      </x:c>
      <x:c r="S60" s="130" t="n">
        <x:f>IFERROR(IF('Réservations'!$N60="OK",'Réservations'!$L60/'Réservations'!$F60,0),0)</x:f>
        <x:v>0</x:v>
      </x:c>
      <x:c r="T60" s="130" t="n">
        <x:f>IFERROR(IF('Réservations'!$N60="OK",'Réservations'!$M60/'Réservations'!$F60,0),0)</x:f>
        <x:v>0</x:v>
      </x:c>
      <x:c r="U60" s="130" t="n">
        <x:f>SUM(B60:M60)</x:f>
        <x:v>0</x:v>
      </x:c>
      <x:c r="V60" s="130" t="n">
        <x:f>U60*N60</x:f>
        <x:v>0</x:v>
      </x:c>
      <x:c r="W60" s="130" t="n">
        <x:f>U60*O60</x:f>
        <x:v>0</x:v>
      </x:c>
      <x:c r="X60" s="130" t="n">
        <x:f>U60*P60</x:f>
        <x:v>0</x:v>
      </x:c>
      <x:c r="Y60" s="130" t="n">
        <x:f>U60*Q60</x:f>
        <x:v>0</x:v>
      </x:c>
      <x:c r="Z60" s="130" t="n">
        <x:f>U60*R60</x:f>
        <x:v>0</x:v>
      </x:c>
      <x:c r="AA60" s="130" t="n">
        <x:f>U60*S60</x:f>
        <x:v>0</x:v>
      </x:c>
      <x:c r="AB60" s="130" t="n">
        <x:f>U60*T60</x:f>
        <x:v>0</x:v>
      </x:c>
    </x:row>
    <x:row r="61">
      <x:c r="A61" s="24" t="str">
        <x:f>IF('Réservations'!A61="","",'Réservations'!A61)</x:f>
      </x:c>
      <x:c r="B61" s="76" t="n">
        <x:f>IF('Réservations'!$N61&lt;&gt;"OK",0,MAX(0,MIN('Réservations'!$C61,DATE(Ouverture!$B$4,2,1))-MAX('Réservations'!$B61,DATE(Ouverture!$B$4,1,1))))</x:f>
        <x:v>0</x:v>
      </x:c>
      <x:c r="C61" s="76" t="n">
        <x:f>IF('Réservations'!$N61&lt;&gt;"OK",0,MAX(0,MIN('Réservations'!$C61,DATE(Ouverture!$B$4,3,1))-MAX('Réservations'!$B61,DATE(Ouverture!$B$4,2,1))))</x:f>
        <x:v>0</x:v>
      </x:c>
      <x:c r="D61" s="76" t="n">
        <x:f>IF('Réservations'!$N61&lt;&gt;"OK",0,MAX(0,MIN('Réservations'!$C61,DATE(Ouverture!$B$4,4,1))-MAX('Réservations'!$B61,DATE(Ouverture!$B$4,3,1))))</x:f>
        <x:v>0</x:v>
      </x:c>
      <x:c r="E61" s="76" t="n">
        <x:f>IF('Réservations'!$N61&lt;&gt;"OK",0,MAX(0,MIN('Réservations'!$C61,DATE(Ouverture!$B$4,5,1))-MAX('Réservations'!$B61,DATE(Ouverture!$B$4,4,1))))</x:f>
        <x:v>0</x:v>
      </x:c>
      <x:c r="F61" s="76" t="n">
        <x:f>IF('Réservations'!$N61&lt;&gt;"OK",0,MAX(0,MIN('Réservations'!$C61,DATE(Ouverture!$B$4,6,1))-MAX('Réservations'!$B61,DATE(Ouverture!$B$4,5,1))))</x:f>
        <x:v>0</x:v>
      </x:c>
      <x:c r="G61" s="76" t="n">
        <x:f>IF('Réservations'!$N61&lt;&gt;"OK",0,MAX(0,MIN('Réservations'!$C61,DATE(Ouverture!$B$4,7,1))-MAX('Réservations'!$B61,DATE(Ouverture!$B$4,6,1))))</x:f>
        <x:v>0</x:v>
      </x:c>
      <x:c r="H61" s="76" t="n">
        <x:f>IF('Réservations'!$N61&lt;&gt;"OK",0,MAX(0,MIN('Réservations'!$C61,DATE(Ouverture!$B$4,8,1))-MAX('Réservations'!$B61,DATE(Ouverture!$B$4,7,1))))</x:f>
        <x:v>0</x:v>
      </x:c>
      <x:c r="I61" s="76" t="n">
        <x:f>IF('Réservations'!$N61&lt;&gt;"OK",0,MAX(0,MIN('Réservations'!$C61,DATE(Ouverture!$B$4,9,1))-MAX('Réservations'!$B61,DATE(Ouverture!$B$4,8,1))))</x:f>
        <x:v>0</x:v>
      </x:c>
      <x:c r="J61" s="76" t="n">
        <x:f>IF('Réservations'!$N61&lt;&gt;"OK",0,MAX(0,MIN('Réservations'!$C61,DATE(Ouverture!$B$4,10,1))-MAX('Réservations'!$B61,DATE(Ouverture!$B$4,9,1))))</x:f>
        <x:v>0</x:v>
      </x:c>
      <x:c r="K61" s="76" t="n">
        <x:f>IF('Réservations'!$N61&lt;&gt;"OK",0,MAX(0,MIN('Réservations'!$C61,DATE(Ouverture!$B$4,11,1))-MAX('Réservations'!$B61,DATE(Ouverture!$B$4,10,1))))</x:f>
        <x:v>0</x:v>
      </x:c>
      <x:c r="L61" s="76" t="n">
        <x:f>IF('Réservations'!$N61&lt;&gt;"OK",0,MAX(0,MIN('Réservations'!$C61,DATE(Ouverture!$B$4,12,1))-MAX('Réservations'!$B61,DATE(Ouverture!$B$4,11,1))))</x:f>
        <x:v>0</x:v>
      </x:c>
      <x:c r="M61" s="76" t="n">
        <x:f>IF('Réservations'!$N61&lt;&gt;"OK",0,MAX(0,MIN('Réservations'!$C61,DATE(Ouverture!$B$4,13,1))-MAX('Réservations'!$B61,DATE(Ouverture!$B$4,12,1))))</x:f>
        <x:v>0</x:v>
      </x:c>
      <x:c r="N61" s="130" t="n">
        <x:f>IFERROR(IF('Réservations'!$N61="OK",'Réservations'!$G61/'Réservations'!$F61,0),0)</x:f>
        <x:v>0</x:v>
      </x:c>
      <x:c r="O61" s="130" t="n">
        <x:f>IFERROR(IF('Réservations'!$N61="OK",'Réservations'!$H61/'Réservations'!$F61,0),0)</x:f>
        <x:v>0</x:v>
      </x:c>
      <x:c r="P61" s="130" t="n">
        <x:f>IFERROR(IF('Réservations'!$N61="OK",'Réservations'!$I61/'Réservations'!$F61,0),0)</x:f>
        <x:v>0</x:v>
      </x:c>
      <x:c r="Q61" s="130" t="n">
        <x:f>IFERROR(IF('Réservations'!$N61="OK",'Réservations'!$J61/'Réservations'!$F61,0),0)</x:f>
        <x:v>0</x:v>
      </x:c>
      <x:c r="R61" s="130" t="n">
        <x:f>IFERROR(IF('Réservations'!$N61="OK",'Réservations'!$K61/'Réservations'!$F61,0),0)</x:f>
        <x:v>0</x:v>
      </x:c>
      <x:c r="S61" s="130" t="n">
        <x:f>IFERROR(IF('Réservations'!$N61="OK",'Réservations'!$L61/'Réservations'!$F61,0),0)</x:f>
        <x:v>0</x:v>
      </x:c>
      <x:c r="T61" s="130" t="n">
        <x:f>IFERROR(IF('Réservations'!$N61="OK",'Réservations'!$M61/'Réservations'!$F61,0),0)</x:f>
        <x:v>0</x:v>
      </x:c>
      <x:c r="U61" s="130" t="n">
        <x:f>SUM(B61:M61)</x:f>
        <x:v>0</x:v>
      </x:c>
      <x:c r="V61" s="130" t="n">
        <x:f>U61*N61</x:f>
        <x:v>0</x:v>
      </x:c>
      <x:c r="W61" s="130" t="n">
        <x:f>U61*O61</x:f>
        <x:v>0</x:v>
      </x:c>
      <x:c r="X61" s="130" t="n">
        <x:f>U61*P61</x:f>
        <x:v>0</x:v>
      </x:c>
      <x:c r="Y61" s="130" t="n">
        <x:f>U61*Q61</x:f>
        <x:v>0</x:v>
      </x:c>
      <x:c r="Z61" s="130" t="n">
        <x:f>U61*R61</x:f>
        <x:v>0</x:v>
      </x:c>
      <x:c r="AA61" s="130" t="n">
        <x:f>U61*S61</x:f>
        <x:v>0</x:v>
      </x:c>
      <x:c r="AB61" s="130" t="n">
        <x:f>U61*T61</x:f>
        <x:v>0</x:v>
      </x:c>
    </x:row>
    <x:row r="62">
      <x:c r="A62" s="24" t="str">
        <x:f>IF('Réservations'!A62="","",'Réservations'!A62)</x:f>
      </x:c>
      <x:c r="B62" s="76" t="n">
        <x:f>IF('Réservations'!$N62&lt;&gt;"OK",0,MAX(0,MIN('Réservations'!$C62,DATE(Ouverture!$B$4,2,1))-MAX('Réservations'!$B62,DATE(Ouverture!$B$4,1,1))))</x:f>
        <x:v>0</x:v>
      </x:c>
      <x:c r="C62" s="76" t="n">
        <x:f>IF('Réservations'!$N62&lt;&gt;"OK",0,MAX(0,MIN('Réservations'!$C62,DATE(Ouverture!$B$4,3,1))-MAX('Réservations'!$B62,DATE(Ouverture!$B$4,2,1))))</x:f>
        <x:v>0</x:v>
      </x:c>
      <x:c r="D62" s="76" t="n">
        <x:f>IF('Réservations'!$N62&lt;&gt;"OK",0,MAX(0,MIN('Réservations'!$C62,DATE(Ouverture!$B$4,4,1))-MAX('Réservations'!$B62,DATE(Ouverture!$B$4,3,1))))</x:f>
        <x:v>0</x:v>
      </x:c>
      <x:c r="E62" s="76" t="n">
        <x:f>IF('Réservations'!$N62&lt;&gt;"OK",0,MAX(0,MIN('Réservations'!$C62,DATE(Ouverture!$B$4,5,1))-MAX('Réservations'!$B62,DATE(Ouverture!$B$4,4,1))))</x:f>
        <x:v>0</x:v>
      </x:c>
      <x:c r="F62" s="76" t="n">
        <x:f>IF('Réservations'!$N62&lt;&gt;"OK",0,MAX(0,MIN('Réservations'!$C62,DATE(Ouverture!$B$4,6,1))-MAX('Réservations'!$B62,DATE(Ouverture!$B$4,5,1))))</x:f>
        <x:v>0</x:v>
      </x:c>
      <x:c r="G62" s="76" t="n">
        <x:f>IF('Réservations'!$N62&lt;&gt;"OK",0,MAX(0,MIN('Réservations'!$C62,DATE(Ouverture!$B$4,7,1))-MAX('Réservations'!$B62,DATE(Ouverture!$B$4,6,1))))</x:f>
        <x:v>0</x:v>
      </x:c>
      <x:c r="H62" s="76" t="n">
        <x:f>IF('Réservations'!$N62&lt;&gt;"OK",0,MAX(0,MIN('Réservations'!$C62,DATE(Ouverture!$B$4,8,1))-MAX('Réservations'!$B62,DATE(Ouverture!$B$4,7,1))))</x:f>
        <x:v>0</x:v>
      </x:c>
      <x:c r="I62" s="76" t="n">
        <x:f>IF('Réservations'!$N62&lt;&gt;"OK",0,MAX(0,MIN('Réservations'!$C62,DATE(Ouverture!$B$4,9,1))-MAX('Réservations'!$B62,DATE(Ouverture!$B$4,8,1))))</x:f>
        <x:v>0</x:v>
      </x:c>
      <x:c r="J62" s="76" t="n">
        <x:f>IF('Réservations'!$N62&lt;&gt;"OK",0,MAX(0,MIN('Réservations'!$C62,DATE(Ouverture!$B$4,10,1))-MAX('Réservations'!$B62,DATE(Ouverture!$B$4,9,1))))</x:f>
        <x:v>0</x:v>
      </x:c>
      <x:c r="K62" s="76" t="n">
        <x:f>IF('Réservations'!$N62&lt;&gt;"OK",0,MAX(0,MIN('Réservations'!$C62,DATE(Ouverture!$B$4,11,1))-MAX('Réservations'!$B62,DATE(Ouverture!$B$4,10,1))))</x:f>
        <x:v>0</x:v>
      </x:c>
      <x:c r="L62" s="76" t="n">
        <x:f>IF('Réservations'!$N62&lt;&gt;"OK",0,MAX(0,MIN('Réservations'!$C62,DATE(Ouverture!$B$4,12,1))-MAX('Réservations'!$B62,DATE(Ouverture!$B$4,11,1))))</x:f>
        <x:v>0</x:v>
      </x:c>
      <x:c r="M62" s="76" t="n">
        <x:f>IF('Réservations'!$N62&lt;&gt;"OK",0,MAX(0,MIN('Réservations'!$C62,DATE(Ouverture!$B$4,13,1))-MAX('Réservations'!$B62,DATE(Ouverture!$B$4,12,1))))</x:f>
        <x:v>0</x:v>
      </x:c>
      <x:c r="N62" s="130" t="n">
        <x:f>IFERROR(IF('Réservations'!$N62="OK",'Réservations'!$G62/'Réservations'!$F62,0),0)</x:f>
        <x:v>0</x:v>
      </x:c>
      <x:c r="O62" s="130" t="n">
        <x:f>IFERROR(IF('Réservations'!$N62="OK",'Réservations'!$H62/'Réservations'!$F62,0),0)</x:f>
        <x:v>0</x:v>
      </x:c>
      <x:c r="P62" s="130" t="n">
        <x:f>IFERROR(IF('Réservations'!$N62="OK",'Réservations'!$I62/'Réservations'!$F62,0),0)</x:f>
        <x:v>0</x:v>
      </x:c>
      <x:c r="Q62" s="130" t="n">
        <x:f>IFERROR(IF('Réservations'!$N62="OK",'Réservations'!$J62/'Réservations'!$F62,0),0)</x:f>
        <x:v>0</x:v>
      </x:c>
      <x:c r="R62" s="130" t="n">
        <x:f>IFERROR(IF('Réservations'!$N62="OK",'Réservations'!$K62/'Réservations'!$F62,0),0)</x:f>
        <x:v>0</x:v>
      </x:c>
      <x:c r="S62" s="130" t="n">
        <x:f>IFERROR(IF('Réservations'!$N62="OK",'Réservations'!$L62/'Réservations'!$F62,0),0)</x:f>
        <x:v>0</x:v>
      </x:c>
      <x:c r="T62" s="130" t="n">
        <x:f>IFERROR(IF('Réservations'!$N62="OK",'Réservations'!$M62/'Réservations'!$F62,0),0)</x:f>
        <x:v>0</x:v>
      </x:c>
      <x:c r="U62" s="130" t="n">
        <x:f>SUM(B62:M62)</x:f>
        <x:v>0</x:v>
      </x:c>
      <x:c r="V62" s="130" t="n">
        <x:f>U62*N62</x:f>
        <x:v>0</x:v>
      </x:c>
      <x:c r="W62" s="130" t="n">
        <x:f>U62*O62</x:f>
        <x:v>0</x:v>
      </x:c>
      <x:c r="X62" s="130" t="n">
        <x:f>U62*P62</x:f>
        <x:v>0</x:v>
      </x:c>
      <x:c r="Y62" s="130" t="n">
        <x:f>U62*Q62</x:f>
        <x:v>0</x:v>
      </x:c>
      <x:c r="Z62" s="130" t="n">
        <x:f>U62*R62</x:f>
        <x:v>0</x:v>
      </x:c>
      <x:c r="AA62" s="130" t="n">
        <x:f>U62*S62</x:f>
        <x:v>0</x:v>
      </x:c>
      <x:c r="AB62" s="130" t="n">
        <x:f>U62*T62</x:f>
        <x:v>0</x:v>
      </x:c>
    </x:row>
    <x:row r="63">
      <x:c r="A63" s="24" t="str">
        <x:f>IF('Réservations'!A63="","",'Réservations'!A63)</x:f>
      </x:c>
      <x:c r="B63" s="76" t="n">
        <x:f>IF('Réservations'!$N63&lt;&gt;"OK",0,MAX(0,MIN('Réservations'!$C63,DATE(Ouverture!$B$4,2,1))-MAX('Réservations'!$B63,DATE(Ouverture!$B$4,1,1))))</x:f>
        <x:v>0</x:v>
      </x:c>
      <x:c r="C63" s="76" t="n">
        <x:f>IF('Réservations'!$N63&lt;&gt;"OK",0,MAX(0,MIN('Réservations'!$C63,DATE(Ouverture!$B$4,3,1))-MAX('Réservations'!$B63,DATE(Ouverture!$B$4,2,1))))</x:f>
        <x:v>0</x:v>
      </x:c>
      <x:c r="D63" s="76" t="n">
        <x:f>IF('Réservations'!$N63&lt;&gt;"OK",0,MAX(0,MIN('Réservations'!$C63,DATE(Ouverture!$B$4,4,1))-MAX('Réservations'!$B63,DATE(Ouverture!$B$4,3,1))))</x:f>
        <x:v>0</x:v>
      </x:c>
      <x:c r="E63" s="76" t="n">
        <x:f>IF('Réservations'!$N63&lt;&gt;"OK",0,MAX(0,MIN('Réservations'!$C63,DATE(Ouverture!$B$4,5,1))-MAX('Réservations'!$B63,DATE(Ouverture!$B$4,4,1))))</x:f>
        <x:v>0</x:v>
      </x:c>
      <x:c r="F63" s="76" t="n">
        <x:f>IF('Réservations'!$N63&lt;&gt;"OK",0,MAX(0,MIN('Réservations'!$C63,DATE(Ouverture!$B$4,6,1))-MAX('Réservations'!$B63,DATE(Ouverture!$B$4,5,1))))</x:f>
        <x:v>0</x:v>
      </x:c>
      <x:c r="G63" s="76" t="n">
        <x:f>IF('Réservations'!$N63&lt;&gt;"OK",0,MAX(0,MIN('Réservations'!$C63,DATE(Ouverture!$B$4,7,1))-MAX('Réservations'!$B63,DATE(Ouverture!$B$4,6,1))))</x:f>
        <x:v>0</x:v>
      </x:c>
      <x:c r="H63" s="76" t="n">
        <x:f>IF('Réservations'!$N63&lt;&gt;"OK",0,MAX(0,MIN('Réservations'!$C63,DATE(Ouverture!$B$4,8,1))-MAX('Réservations'!$B63,DATE(Ouverture!$B$4,7,1))))</x:f>
        <x:v>0</x:v>
      </x:c>
      <x:c r="I63" s="76" t="n">
        <x:f>IF('Réservations'!$N63&lt;&gt;"OK",0,MAX(0,MIN('Réservations'!$C63,DATE(Ouverture!$B$4,9,1))-MAX('Réservations'!$B63,DATE(Ouverture!$B$4,8,1))))</x:f>
        <x:v>0</x:v>
      </x:c>
      <x:c r="J63" s="76" t="n">
        <x:f>IF('Réservations'!$N63&lt;&gt;"OK",0,MAX(0,MIN('Réservations'!$C63,DATE(Ouverture!$B$4,10,1))-MAX('Réservations'!$B63,DATE(Ouverture!$B$4,9,1))))</x:f>
        <x:v>0</x:v>
      </x:c>
      <x:c r="K63" s="76" t="n">
        <x:f>IF('Réservations'!$N63&lt;&gt;"OK",0,MAX(0,MIN('Réservations'!$C63,DATE(Ouverture!$B$4,11,1))-MAX('Réservations'!$B63,DATE(Ouverture!$B$4,10,1))))</x:f>
        <x:v>0</x:v>
      </x:c>
      <x:c r="L63" s="76" t="n">
        <x:f>IF('Réservations'!$N63&lt;&gt;"OK",0,MAX(0,MIN('Réservations'!$C63,DATE(Ouverture!$B$4,12,1))-MAX('Réservations'!$B63,DATE(Ouverture!$B$4,11,1))))</x:f>
        <x:v>0</x:v>
      </x:c>
      <x:c r="M63" s="76" t="n">
        <x:f>IF('Réservations'!$N63&lt;&gt;"OK",0,MAX(0,MIN('Réservations'!$C63,DATE(Ouverture!$B$4,13,1))-MAX('Réservations'!$B63,DATE(Ouverture!$B$4,12,1))))</x:f>
        <x:v>0</x:v>
      </x:c>
      <x:c r="N63" s="130" t="n">
        <x:f>IFERROR(IF('Réservations'!$N63="OK",'Réservations'!$G63/'Réservations'!$F63,0),0)</x:f>
        <x:v>0</x:v>
      </x:c>
      <x:c r="O63" s="130" t="n">
        <x:f>IFERROR(IF('Réservations'!$N63="OK",'Réservations'!$H63/'Réservations'!$F63,0),0)</x:f>
        <x:v>0</x:v>
      </x:c>
      <x:c r="P63" s="130" t="n">
        <x:f>IFERROR(IF('Réservations'!$N63="OK",'Réservations'!$I63/'Réservations'!$F63,0),0)</x:f>
        <x:v>0</x:v>
      </x:c>
      <x:c r="Q63" s="130" t="n">
        <x:f>IFERROR(IF('Réservations'!$N63="OK",'Réservations'!$J63/'Réservations'!$F63,0),0)</x:f>
        <x:v>0</x:v>
      </x:c>
      <x:c r="R63" s="130" t="n">
        <x:f>IFERROR(IF('Réservations'!$N63="OK",'Réservations'!$K63/'Réservations'!$F63,0),0)</x:f>
        <x:v>0</x:v>
      </x:c>
      <x:c r="S63" s="130" t="n">
        <x:f>IFERROR(IF('Réservations'!$N63="OK",'Réservations'!$L63/'Réservations'!$F63,0),0)</x:f>
        <x:v>0</x:v>
      </x:c>
      <x:c r="T63" s="130" t="n">
        <x:f>IFERROR(IF('Réservations'!$N63="OK",'Réservations'!$M63/'Réservations'!$F63,0),0)</x:f>
        <x:v>0</x:v>
      </x:c>
      <x:c r="U63" s="130" t="n">
        <x:f>SUM(B63:M63)</x:f>
        <x:v>0</x:v>
      </x:c>
      <x:c r="V63" s="130" t="n">
        <x:f>U63*N63</x:f>
        <x:v>0</x:v>
      </x:c>
      <x:c r="W63" s="130" t="n">
        <x:f>U63*O63</x:f>
        <x:v>0</x:v>
      </x:c>
      <x:c r="X63" s="130" t="n">
        <x:f>U63*P63</x:f>
        <x:v>0</x:v>
      </x:c>
      <x:c r="Y63" s="130" t="n">
        <x:f>U63*Q63</x:f>
        <x:v>0</x:v>
      </x:c>
      <x:c r="Z63" s="130" t="n">
        <x:f>U63*R63</x:f>
        <x:v>0</x:v>
      </x:c>
      <x:c r="AA63" s="130" t="n">
        <x:f>U63*S63</x:f>
        <x:v>0</x:v>
      </x:c>
      <x:c r="AB63" s="130" t="n">
        <x:f>U63*T63</x:f>
        <x:v>0</x:v>
      </x:c>
    </x:row>
    <x:row r="64">
      <x:c r="A64" s="24" t="str">
        <x:f>IF('Réservations'!A64="","",'Réservations'!A64)</x:f>
      </x:c>
      <x:c r="B64" s="76" t="n">
        <x:f>IF('Réservations'!$N64&lt;&gt;"OK",0,MAX(0,MIN('Réservations'!$C64,DATE(Ouverture!$B$4,2,1))-MAX('Réservations'!$B64,DATE(Ouverture!$B$4,1,1))))</x:f>
        <x:v>0</x:v>
      </x:c>
      <x:c r="C64" s="76" t="n">
        <x:f>IF('Réservations'!$N64&lt;&gt;"OK",0,MAX(0,MIN('Réservations'!$C64,DATE(Ouverture!$B$4,3,1))-MAX('Réservations'!$B64,DATE(Ouverture!$B$4,2,1))))</x:f>
        <x:v>0</x:v>
      </x:c>
      <x:c r="D64" s="76" t="n">
        <x:f>IF('Réservations'!$N64&lt;&gt;"OK",0,MAX(0,MIN('Réservations'!$C64,DATE(Ouverture!$B$4,4,1))-MAX('Réservations'!$B64,DATE(Ouverture!$B$4,3,1))))</x:f>
        <x:v>0</x:v>
      </x:c>
      <x:c r="E64" s="76" t="n">
        <x:f>IF('Réservations'!$N64&lt;&gt;"OK",0,MAX(0,MIN('Réservations'!$C64,DATE(Ouverture!$B$4,5,1))-MAX('Réservations'!$B64,DATE(Ouverture!$B$4,4,1))))</x:f>
        <x:v>0</x:v>
      </x:c>
      <x:c r="F64" s="76" t="n">
        <x:f>IF('Réservations'!$N64&lt;&gt;"OK",0,MAX(0,MIN('Réservations'!$C64,DATE(Ouverture!$B$4,6,1))-MAX('Réservations'!$B64,DATE(Ouverture!$B$4,5,1))))</x:f>
        <x:v>0</x:v>
      </x:c>
      <x:c r="G64" s="76" t="n">
        <x:f>IF('Réservations'!$N64&lt;&gt;"OK",0,MAX(0,MIN('Réservations'!$C64,DATE(Ouverture!$B$4,7,1))-MAX('Réservations'!$B64,DATE(Ouverture!$B$4,6,1))))</x:f>
        <x:v>0</x:v>
      </x:c>
      <x:c r="H64" s="76" t="n">
        <x:f>IF('Réservations'!$N64&lt;&gt;"OK",0,MAX(0,MIN('Réservations'!$C64,DATE(Ouverture!$B$4,8,1))-MAX('Réservations'!$B64,DATE(Ouverture!$B$4,7,1))))</x:f>
        <x:v>0</x:v>
      </x:c>
      <x:c r="I64" s="76" t="n">
        <x:f>IF('Réservations'!$N64&lt;&gt;"OK",0,MAX(0,MIN('Réservations'!$C64,DATE(Ouverture!$B$4,9,1))-MAX('Réservations'!$B64,DATE(Ouverture!$B$4,8,1))))</x:f>
        <x:v>0</x:v>
      </x:c>
      <x:c r="J64" s="76" t="n">
        <x:f>IF('Réservations'!$N64&lt;&gt;"OK",0,MAX(0,MIN('Réservations'!$C64,DATE(Ouverture!$B$4,10,1))-MAX('Réservations'!$B64,DATE(Ouverture!$B$4,9,1))))</x:f>
        <x:v>0</x:v>
      </x:c>
      <x:c r="K64" s="76" t="n">
        <x:f>IF('Réservations'!$N64&lt;&gt;"OK",0,MAX(0,MIN('Réservations'!$C64,DATE(Ouverture!$B$4,11,1))-MAX('Réservations'!$B64,DATE(Ouverture!$B$4,10,1))))</x:f>
        <x:v>0</x:v>
      </x:c>
      <x:c r="L64" s="76" t="n">
        <x:f>IF('Réservations'!$N64&lt;&gt;"OK",0,MAX(0,MIN('Réservations'!$C64,DATE(Ouverture!$B$4,12,1))-MAX('Réservations'!$B64,DATE(Ouverture!$B$4,11,1))))</x:f>
        <x:v>0</x:v>
      </x:c>
      <x:c r="M64" s="76" t="n">
        <x:f>IF('Réservations'!$N64&lt;&gt;"OK",0,MAX(0,MIN('Réservations'!$C64,DATE(Ouverture!$B$4,13,1))-MAX('Réservations'!$B64,DATE(Ouverture!$B$4,12,1))))</x:f>
        <x:v>0</x:v>
      </x:c>
      <x:c r="N64" s="130" t="n">
        <x:f>IFERROR(IF('Réservations'!$N64="OK",'Réservations'!$G64/'Réservations'!$F64,0),0)</x:f>
        <x:v>0</x:v>
      </x:c>
      <x:c r="O64" s="130" t="n">
        <x:f>IFERROR(IF('Réservations'!$N64="OK",'Réservations'!$H64/'Réservations'!$F64,0),0)</x:f>
        <x:v>0</x:v>
      </x:c>
      <x:c r="P64" s="130" t="n">
        <x:f>IFERROR(IF('Réservations'!$N64="OK",'Réservations'!$I64/'Réservations'!$F64,0),0)</x:f>
        <x:v>0</x:v>
      </x:c>
      <x:c r="Q64" s="130" t="n">
        <x:f>IFERROR(IF('Réservations'!$N64="OK",'Réservations'!$J64/'Réservations'!$F64,0),0)</x:f>
        <x:v>0</x:v>
      </x:c>
      <x:c r="R64" s="130" t="n">
        <x:f>IFERROR(IF('Réservations'!$N64="OK",'Réservations'!$K64/'Réservations'!$F64,0),0)</x:f>
        <x:v>0</x:v>
      </x:c>
      <x:c r="S64" s="130" t="n">
        <x:f>IFERROR(IF('Réservations'!$N64="OK",'Réservations'!$L64/'Réservations'!$F64,0),0)</x:f>
        <x:v>0</x:v>
      </x:c>
      <x:c r="T64" s="130" t="n">
        <x:f>IFERROR(IF('Réservations'!$N64="OK",'Réservations'!$M64/'Réservations'!$F64,0),0)</x:f>
        <x:v>0</x:v>
      </x:c>
      <x:c r="U64" s="130" t="n">
        <x:f>SUM(B64:M64)</x:f>
        <x:v>0</x:v>
      </x:c>
      <x:c r="V64" s="130" t="n">
        <x:f>U64*N64</x:f>
        <x:v>0</x:v>
      </x:c>
      <x:c r="W64" s="130" t="n">
        <x:f>U64*O64</x:f>
        <x:v>0</x:v>
      </x:c>
      <x:c r="X64" s="130" t="n">
        <x:f>U64*P64</x:f>
        <x:v>0</x:v>
      </x:c>
      <x:c r="Y64" s="130" t="n">
        <x:f>U64*Q64</x:f>
        <x:v>0</x:v>
      </x:c>
      <x:c r="Z64" s="130" t="n">
        <x:f>U64*R64</x:f>
        <x:v>0</x:v>
      </x:c>
      <x:c r="AA64" s="130" t="n">
        <x:f>U64*S64</x:f>
        <x:v>0</x:v>
      </x:c>
      <x:c r="AB64" s="130" t="n">
        <x:f>U64*T64</x:f>
        <x:v>0</x:v>
      </x:c>
    </x:row>
    <x:row r="65">
      <x:c r="A65" s="24" t="str">
        <x:f>IF('Réservations'!A65="","",'Réservations'!A65)</x:f>
      </x:c>
      <x:c r="B65" s="76" t="n">
        <x:f>IF('Réservations'!$N65&lt;&gt;"OK",0,MAX(0,MIN('Réservations'!$C65,DATE(Ouverture!$B$4,2,1))-MAX('Réservations'!$B65,DATE(Ouverture!$B$4,1,1))))</x:f>
        <x:v>0</x:v>
      </x:c>
      <x:c r="C65" s="76" t="n">
        <x:f>IF('Réservations'!$N65&lt;&gt;"OK",0,MAX(0,MIN('Réservations'!$C65,DATE(Ouverture!$B$4,3,1))-MAX('Réservations'!$B65,DATE(Ouverture!$B$4,2,1))))</x:f>
        <x:v>0</x:v>
      </x:c>
      <x:c r="D65" s="76" t="n">
        <x:f>IF('Réservations'!$N65&lt;&gt;"OK",0,MAX(0,MIN('Réservations'!$C65,DATE(Ouverture!$B$4,4,1))-MAX('Réservations'!$B65,DATE(Ouverture!$B$4,3,1))))</x:f>
        <x:v>0</x:v>
      </x:c>
      <x:c r="E65" s="76" t="n">
        <x:f>IF('Réservations'!$N65&lt;&gt;"OK",0,MAX(0,MIN('Réservations'!$C65,DATE(Ouverture!$B$4,5,1))-MAX('Réservations'!$B65,DATE(Ouverture!$B$4,4,1))))</x:f>
        <x:v>0</x:v>
      </x:c>
      <x:c r="F65" s="76" t="n">
        <x:f>IF('Réservations'!$N65&lt;&gt;"OK",0,MAX(0,MIN('Réservations'!$C65,DATE(Ouverture!$B$4,6,1))-MAX('Réservations'!$B65,DATE(Ouverture!$B$4,5,1))))</x:f>
        <x:v>0</x:v>
      </x:c>
      <x:c r="G65" s="76" t="n">
        <x:f>IF('Réservations'!$N65&lt;&gt;"OK",0,MAX(0,MIN('Réservations'!$C65,DATE(Ouverture!$B$4,7,1))-MAX('Réservations'!$B65,DATE(Ouverture!$B$4,6,1))))</x:f>
        <x:v>0</x:v>
      </x:c>
      <x:c r="H65" s="76" t="n">
        <x:f>IF('Réservations'!$N65&lt;&gt;"OK",0,MAX(0,MIN('Réservations'!$C65,DATE(Ouverture!$B$4,8,1))-MAX('Réservations'!$B65,DATE(Ouverture!$B$4,7,1))))</x:f>
        <x:v>0</x:v>
      </x:c>
      <x:c r="I65" s="76" t="n">
        <x:f>IF('Réservations'!$N65&lt;&gt;"OK",0,MAX(0,MIN('Réservations'!$C65,DATE(Ouverture!$B$4,9,1))-MAX('Réservations'!$B65,DATE(Ouverture!$B$4,8,1))))</x:f>
        <x:v>0</x:v>
      </x:c>
      <x:c r="J65" s="76" t="n">
        <x:f>IF('Réservations'!$N65&lt;&gt;"OK",0,MAX(0,MIN('Réservations'!$C65,DATE(Ouverture!$B$4,10,1))-MAX('Réservations'!$B65,DATE(Ouverture!$B$4,9,1))))</x:f>
        <x:v>0</x:v>
      </x:c>
      <x:c r="K65" s="76" t="n">
        <x:f>IF('Réservations'!$N65&lt;&gt;"OK",0,MAX(0,MIN('Réservations'!$C65,DATE(Ouverture!$B$4,11,1))-MAX('Réservations'!$B65,DATE(Ouverture!$B$4,10,1))))</x:f>
        <x:v>0</x:v>
      </x:c>
      <x:c r="L65" s="76" t="n">
        <x:f>IF('Réservations'!$N65&lt;&gt;"OK",0,MAX(0,MIN('Réservations'!$C65,DATE(Ouverture!$B$4,12,1))-MAX('Réservations'!$B65,DATE(Ouverture!$B$4,11,1))))</x:f>
        <x:v>0</x:v>
      </x:c>
      <x:c r="M65" s="76" t="n">
        <x:f>IF('Réservations'!$N65&lt;&gt;"OK",0,MAX(0,MIN('Réservations'!$C65,DATE(Ouverture!$B$4,13,1))-MAX('Réservations'!$B65,DATE(Ouverture!$B$4,12,1))))</x:f>
        <x:v>0</x:v>
      </x:c>
      <x:c r="N65" s="130" t="n">
        <x:f>IFERROR(IF('Réservations'!$N65="OK",'Réservations'!$G65/'Réservations'!$F65,0),0)</x:f>
        <x:v>0</x:v>
      </x:c>
      <x:c r="O65" s="130" t="n">
        <x:f>IFERROR(IF('Réservations'!$N65="OK",'Réservations'!$H65/'Réservations'!$F65,0),0)</x:f>
        <x:v>0</x:v>
      </x:c>
      <x:c r="P65" s="130" t="n">
        <x:f>IFERROR(IF('Réservations'!$N65="OK",'Réservations'!$I65/'Réservations'!$F65,0),0)</x:f>
        <x:v>0</x:v>
      </x:c>
      <x:c r="Q65" s="130" t="n">
        <x:f>IFERROR(IF('Réservations'!$N65="OK",'Réservations'!$J65/'Réservations'!$F65,0),0)</x:f>
        <x:v>0</x:v>
      </x:c>
      <x:c r="R65" s="130" t="n">
        <x:f>IFERROR(IF('Réservations'!$N65="OK",'Réservations'!$K65/'Réservations'!$F65,0),0)</x:f>
        <x:v>0</x:v>
      </x:c>
      <x:c r="S65" s="130" t="n">
        <x:f>IFERROR(IF('Réservations'!$N65="OK",'Réservations'!$L65/'Réservations'!$F65,0),0)</x:f>
        <x:v>0</x:v>
      </x:c>
      <x:c r="T65" s="130" t="n">
        <x:f>IFERROR(IF('Réservations'!$N65="OK",'Réservations'!$M65/'Réservations'!$F65,0),0)</x:f>
        <x:v>0</x:v>
      </x:c>
      <x:c r="U65" s="130" t="n">
        <x:f>SUM(B65:M65)</x:f>
        <x:v>0</x:v>
      </x:c>
      <x:c r="V65" s="130" t="n">
        <x:f>U65*N65</x:f>
        <x:v>0</x:v>
      </x:c>
      <x:c r="W65" s="130" t="n">
        <x:f>U65*O65</x:f>
        <x:v>0</x:v>
      </x:c>
      <x:c r="X65" s="130" t="n">
        <x:f>U65*P65</x:f>
        <x:v>0</x:v>
      </x:c>
      <x:c r="Y65" s="130" t="n">
        <x:f>U65*Q65</x:f>
        <x:v>0</x:v>
      </x:c>
      <x:c r="Z65" s="130" t="n">
        <x:f>U65*R65</x:f>
        <x:v>0</x:v>
      </x:c>
      <x:c r="AA65" s="130" t="n">
        <x:f>U65*S65</x:f>
        <x:v>0</x:v>
      </x:c>
      <x:c r="AB65" s="130" t="n">
        <x:f>U65*T65</x:f>
        <x:v>0</x:v>
      </x:c>
    </x:row>
    <x:row r="66">
      <x:c r="A66" s="24" t="str">
        <x:f>IF('Réservations'!A66="","",'Réservations'!A66)</x:f>
      </x:c>
      <x:c r="B66" s="76" t="n">
        <x:f>IF('Réservations'!$N66&lt;&gt;"OK",0,MAX(0,MIN('Réservations'!$C66,DATE(Ouverture!$B$4,2,1))-MAX('Réservations'!$B66,DATE(Ouverture!$B$4,1,1))))</x:f>
        <x:v>0</x:v>
      </x:c>
      <x:c r="C66" s="76" t="n">
        <x:f>IF('Réservations'!$N66&lt;&gt;"OK",0,MAX(0,MIN('Réservations'!$C66,DATE(Ouverture!$B$4,3,1))-MAX('Réservations'!$B66,DATE(Ouverture!$B$4,2,1))))</x:f>
        <x:v>0</x:v>
      </x:c>
      <x:c r="D66" s="76" t="n">
        <x:f>IF('Réservations'!$N66&lt;&gt;"OK",0,MAX(0,MIN('Réservations'!$C66,DATE(Ouverture!$B$4,4,1))-MAX('Réservations'!$B66,DATE(Ouverture!$B$4,3,1))))</x:f>
        <x:v>0</x:v>
      </x:c>
      <x:c r="E66" s="76" t="n">
        <x:f>IF('Réservations'!$N66&lt;&gt;"OK",0,MAX(0,MIN('Réservations'!$C66,DATE(Ouverture!$B$4,5,1))-MAX('Réservations'!$B66,DATE(Ouverture!$B$4,4,1))))</x:f>
        <x:v>0</x:v>
      </x:c>
      <x:c r="F66" s="76" t="n">
        <x:f>IF('Réservations'!$N66&lt;&gt;"OK",0,MAX(0,MIN('Réservations'!$C66,DATE(Ouverture!$B$4,6,1))-MAX('Réservations'!$B66,DATE(Ouverture!$B$4,5,1))))</x:f>
        <x:v>0</x:v>
      </x:c>
      <x:c r="G66" s="76" t="n">
        <x:f>IF('Réservations'!$N66&lt;&gt;"OK",0,MAX(0,MIN('Réservations'!$C66,DATE(Ouverture!$B$4,7,1))-MAX('Réservations'!$B66,DATE(Ouverture!$B$4,6,1))))</x:f>
        <x:v>0</x:v>
      </x:c>
      <x:c r="H66" s="76" t="n">
        <x:f>IF('Réservations'!$N66&lt;&gt;"OK",0,MAX(0,MIN('Réservations'!$C66,DATE(Ouverture!$B$4,8,1))-MAX('Réservations'!$B66,DATE(Ouverture!$B$4,7,1))))</x:f>
        <x:v>0</x:v>
      </x:c>
      <x:c r="I66" s="76" t="n">
        <x:f>IF('Réservations'!$N66&lt;&gt;"OK",0,MAX(0,MIN('Réservations'!$C66,DATE(Ouverture!$B$4,9,1))-MAX('Réservations'!$B66,DATE(Ouverture!$B$4,8,1))))</x:f>
        <x:v>0</x:v>
      </x:c>
      <x:c r="J66" s="76" t="n">
        <x:f>IF('Réservations'!$N66&lt;&gt;"OK",0,MAX(0,MIN('Réservations'!$C66,DATE(Ouverture!$B$4,10,1))-MAX('Réservations'!$B66,DATE(Ouverture!$B$4,9,1))))</x:f>
        <x:v>0</x:v>
      </x:c>
      <x:c r="K66" s="76" t="n">
        <x:f>IF('Réservations'!$N66&lt;&gt;"OK",0,MAX(0,MIN('Réservations'!$C66,DATE(Ouverture!$B$4,11,1))-MAX('Réservations'!$B66,DATE(Ouverture!$B$4,10,1))))</x:f>
        <x:v>0</x:v>
      </x:c>
      <x:c r="L66" s="76" t="n">
        <x:f>IF('Réservations'!$N66&lt;&gt;"OK",0,MAX(0,MIN('Réservations'!$C66,DATE(Ouverture!$B$4,12,1))-MAX('Réservations'!$B66,DATE(Ouverture!$B$4,11,1))))</x:f>
        <x:v>0</x:v>
      </x:c>
      <x:c r="M66" s="76" t="n">
        <x:f>IF('Réservations'!$N66&lt;&gt;"OK",0,MAX(0,MIN('Réservations'!$C66,DATE(Ouverture!$B$4,13,1))-MAX('Réservations'!$B66,DATE(Ouverture!$B$4,12,1))))</x:f>
        <x:v>0</x:v>
      </x:c>
      <x:c r="N66" s="130" t="n">
        <x:f>IFERROR(IF('Réservations'!$N66="OK",'Réservations'!$G66/'Réservations'!$F66,0),0)</x:f>
        <x:v>0</x:v>
      </x:c>
      <x:c r="O66" s="130" t="n">
        <x:f>IFERROR(IF('Réservations'!$N66="OK",'Réservations'!$H66/'Réservations'!$F66,0),0)</x:f>
        <x:v>0</x:v>
      </x:c>
      <x:c r="P66" s="130" t="n">
        <x:f>IFERROR(IF('Réservations'!$N66="OK",'Réservations'!$I66/'Réservations'!$F66,0),0)</x:f>
        <x:v>0</x:v>
      </x:c>
      <x:c r="Q66" s="130" t="n">
        <x:f>IFERROR(IF('Réservations'!$N66="OK",'Réservations'!$J66/'Réservations'!$F66,0),0)</x:f>
        <x:v>0</x:v>
      </x:c>
      <x:c r="R66" s="130" t="n">
        <x:f>IFERROR(IF('Réservations'!$N66="OK",'Réservations'!$K66/'Réservations'!$F66,0),0)</x:f>
        <x:v>0</x:v>
      </x:c>
      <x:c r="S66" s="130" t="n">
        <x:f>IFERROR(IF('Réservations'!$N66="OK",'Réservations'!$L66/'Réservations'!$F66,0),0)</x:f>
        <x:v>0</x:v>
      </x:c>
      <x:c r="T66" s="130" t="n">
        <x:f>IFERROR(IF('Réservations'!$N66="OK",'Réservations'!$M66/'Réservations'!$F66,0),0)</x:f>
        <x:v>0</x:v>
      </x:c>
      <x:c r="U66" s="130" t="n">
        <x:f>SUM(B66:M66)</x:f>
        <x:v>0</x:v>
      </x:c>
      <x:c r="V66" s="130" t="n">
        <x:f>U66*N66</x:f>
        <x:v>0</x:v>
      </x:c>
      <x:c r="W66" s="130" t="n">
        <x:f>U66*O66</x:f>
        <x:v>0</x:v>
      </x:c>
      <x:c r="X66" s="130" t="n">
        <x:f>U66*P66</x:f>
        <x:v>0</x:v>
      </x:c>
      <x:c r="Y66" s="130" t="n">
        <x:f>U66*Q66</x:f>
        <x:v>0</x:v>
      </x:c>
      <x:c r="Z66" s="130" t="n">
        <x:f>U66*R66</x:f>
        <x:v>0</x:v>
      </x:c>
      <x:c r="AA66" s="130" t="n">
        <x:f>U66*S66</x:f>
        <x:v>0</x:v>
      </x:c>
      <x:c r="AB66" s="130" t="n">
        <x:f>U66*T66</x:f>
        <x:v>0</x:v>
      </x:c>
    </x:row>
    <x:row r="67">
      <x:c r="A67" s="24" t="str">
        <x:f>IF('Réservations'!A67="","",'Réservations'!A67)</x:f>
      </x:c>
      <x:c r="B67" s="76" t="n">
        <x:f>IF('Réservations'!$N67&lt;&gt;"OK",0,MAX(0,MIN('Réservations'!$C67,DATE(Ouverture!$B$4,2,1))-MAX('Réservations'!$B67,DATE(Ouverture!$B$4,1,1))))</x:f>
        <x:v>0</x:v>
      </x:c>
      <x:c r="C67" s="76" t="n">
        <x:f>IF('Réservations'!$N67&lt;&gt;"OK",0,MAX(0,MIN('Réservations'!$C67,DATE(Ouverture!$B$4,3,1))-MAX('Réservations'!$B67,DATE(Ouverture!$B$4,2,1))))</x:f>
        <x:v>0</x:v>
      </x:c>
      <x:c r="D67" s="76" t="n">
        <x:f>IF('Réservations'!$N67&lt;&gt;"OK",0,MAX(0,MIN('Réservations'!$C67,DATE(Ouverture!$B$4,4,1))-MAX('Réservations'!$B67,DATE(Ouverture!$B$4,3,1))))</x:f>
        <x:v>0</x:v>
      </x:c>
      <x:c r="E67" s="76" t="n">
        <x:f>IF('Réservations'!$N67&lt;&gt;"OK",0,MAX(0,MIN('Réservations'!$C67,DATE(Ouverture!$B$4,5,1))-MAX('Réservations'!$B67,DATE(Ouverture!$B$4,4,1))))</x:f>
        <x:v>0</x:v>
      </x:c>
      <x:c r="F67" s="76" t="n">
        <x:f>IF('Réservations'!$N67&lt;&gt;"OK",0,MAX(0,MIN('Réservations'!$C67,DATE(Ouverture!$B$4,6,1))-MAX('Réservations'!$B67,DATE(Ouverture!$B$4,5,1))))</x:f>
        <x:v>0</x:v>
      </x:c>
      <x:c r="G67" s="76" t="n">
        <x:f>IF('Réservations'!$N67&lt;&gt;"OK",0,MAX(0,MIN('Réservations'!$C67,DATE(Ouverture!$B$4,7,1))-MAX('Réservations'!$B67,DATE(Ouverture!$B$4,6,1))))</x:f>
        <x:v>0</x:v>
      </x:c>
      <x:c r="H67" s="76" t="n">
        <x:f>IF('Réservations'!$N67&lt;&gt;"OK",0,MAX(0,MIN('Réservations'!$C67,DATE(Ouverture!$B$4,8,1))-MAX('Réservations'!$B67,DATE(Ouverture!$B$4,7,1))))</x:f>
        <x:v>0</x:v>
      </x:c>
      <x:c r="I67" s="76" t="n">
        <x:f>IF('Réservations'!$N67&lt;&gt;"OK",0,MAX(0,MIN('Réservations'!$C67,DATE(Ouverture!$B$4,9,1))-MAX('Réservations'!$B67,DATE(Ouverture!$B$4,8,1))))</x:f>
        <x:v>0</x:v>
      </x:c>
      <x:c r="J67" s="76" t="n">
        <x:f>IF('Réservations'!$N67&lt;&gt;"OK",0,MAX(0,MIN('Réservations'!$C67,DATE(Ouverture!$B$4,10,1))-MAX('Réservations'!$B67,DATE(Ouverture!$B$4,9,1))))</x:f>
        <x:v>0</x:v>
      </x:c>
      <x:c r="K67" s="76" t="n">
        <x:f>IF('Réservations'!$N67&lt;&gt;"OK",0,MAX(0,MIN('Réservations'!$C67,DATE(Ouverture!$B$4,11,1))-MAX('Réservations'!$B67,DATE(Ouverture!$B$4,10,1))))</x:f>
        <x:v>0</x:v>
      </x:c>
      <x:c r="L67" s="76" t="n">
        <x:f>IF('Réservations'!$N67&lt;&gt;"OK",0,MAX(0,MIN('Réservations'!$C67,DATE(Ouverture!$B$4,12,1))-MAX('Réservations'!$B67,DATE(Ouverture!$B$4,11,1))))</x:f>
        <x:v>0</x:v>
      </x:c>
      <x:c r="M67" s="76" t="n">
        <x:f>IF('Réservations'!$N67&lt;&gt;"OK",0,MAX(0,MIN('Réservations'!$C67,DATE(Ouverture!$B$4,13,1))-MAX('Réservations'!$B67,DATE(Ouverture!$B$4,12,1))))</x:f>
        <x:v>0</x:v>
      </x:c>
      <x:c r="N67" s="130" t="n">
        <x:f>IFERROR(IF('Réservations'!$N67="OK",'Réservations'!$G67/'Réservations'!$F67,0),0)</x:f>
        <x:v>0</x:v>
      </x:c>
      <x:c r="O67" s="130" t="n">
        <x:f>IFERROR(IF('Réservations'!$N67="OK",'Réservations'!$H67/'Réservations'!$F67,0),0)</x:f>
        <x:v>0</x:v>
      </x:c>
      <x:c r="P67" s="130" t="n">
        <x:f>IFERROR(IF('Réservations'!$N67="OK",'Réservations'!$I67/'Réservations'!$F67,0),0)</x:f>
        <x:v>0</x:v>
      </x:c>
      <x:c r="Q67" s="130" t="n">
        <x:f>IFERROR(IF('Réservations'!$N67="OK",'Réservations'!$J67/'Réservations'!$F67,0),0)</x:f>
        <x:v>0</x:v>
      </x:c>
      <x:c r="R67" s="130" t="n">
        <x:f>IFERROR(IF('Réservations'!$N67="OK",'Réservations'!$K67/'Réservations'!$F67,0),0)</x:f>
        <x:v>0</x:v>
      </x:c>
      <x:c r="S67" s="130" t="n">
        <x:f>IFERROR(IF('Réservations'!$N67="OK",'Réservations'!$L67/'Réservations'!$F67,0),0)</x:f>
        <x:v>0</x:v>
      </x:c>
      <x:c r="T67" s="130" t="n">
        <x:f>IFERROR(IF('Réservations'!$N67="OK",'Réservations'!$M67/'Réservations'!$F67,0),0)</x:f>
        <x:v>0</x:v>
      </x:c>
      <x:c r="U67" s="130" t="n">
        <x:f>SUM(B67:M67)</x:f>
        <x:v>0</x:v>
      </x:c>
      <x:c r="V67" s="130" t="n">
        <x:f>U67*N67</x:f>
        <x:v>0</x:v>
      </x:c>
      <x:c r="W67" s="130" t="n">
        <x:f>U67*O67</x:f>
        <x:v>0</x:v>
      </x:c>
      <x:c r="X67" s="130" t="n">
        <x:f>U67*P67</x:f>
        <x:v>0</x:v>
      </x:c>
      <x:c r="Y67" s="130" t="n">
        <x:f>U67*Q67</x:f>
        <x:v>0</x:v>
      </x:c>
      <x:c r="Z67" s="130" t="n">
        <x:f>U67*R67</x:f>
        <x:v>0</x:v>
      </x:c>
      <x:c r="AA67" s="130" t="n">
        <x:f>U67*S67</x:f>
        <x:v>0</x:v>
      </x:c>
      <x:c r="AB67" s="130" t="n">
        <x:f>U67*T67</x:f>
        <x:v>0</x:v>
      </x:c>
    </x:row>
    <x:row r="68">
      <x:c r="A68" s="24" t="str">
        <x:f>IF('Réservations'!A68="","",'Réservations'!A68)</x:f>
      </x:c>
      <x:c r="B68" s="76" t="n">
        <x:f>IF('Réservations'!$N68&lt;&gt;"OK",0,MAX(0,MIN('Réservations'!$C68,DATE(Ouverture!$B$4,2,1))-MAX('Réservations'!$B68,DATE(Ouverture!$B$4,1,1))))</x:f>
        <x:v>0</x:v>
      </x:c>
      <x:c r="C68" s="76" t="n">
        <x:f>IF('Réservations'!$N68&lt;&gt;"OK",0,MAX(0,MIN('Réservations'!$C68,DATE(Ouverture!$B$4,3,1))-MAX('Réservations'!$B68,DATE(Ouverture!$B$4,2,1))))</x:f>
        <x:v>0</x:v>
      </x:c>
      <x:c r="D68" s="76" t="n">
        <x:f>IF('Réservations'!$N68&lt;&gt;"OK",0,MAX(0,MIN('Réservations'!$C68,DATE(Ouverture!$B$4,4,1))-MAX('Réservations'!$B68,DATE(Ouverture!$B$4,3,1))))</x:f>
        <x:v>0</x:v>
      </x:c>
      <x:c r="E68" s="76" t="n">
        <x:f>IF('Réservations'!$N68&lt;&gt;"OK",0,MAX(0,MIN('Réservations'!$C68,DATE(Ouverture!$B$4,5,1))-MAX('Réservations'!$B68,DATE(Ouverture!$B$4,4,1))))</x:f>
        <x:v>0</x:v>
      </x:c>
      <x:c r="F68" s="76" t="n">
        <x:f>IF('Réservations'!$N68&lt;&gt;"OK",0,MAX(0,MIN('Réservations'!$C68,DATE(Ouverture!$B$4,6,1))-MAX('Réservations'!$B68,DATE(Ouverture!$B$4,5,1))))</x:f>
        <x:v>0</x:v>
      </x:c>
      <x:c r="G68" s="76" t="n">
        <x:f>IF('Réservations'!$N68&lt;&gt;"OK",0,MAX(0,MIN('Réservations'!$C68,DATE(Ouverture!$B$4,7,1))-MAX('Réservations'!$B68,DATE(Ouverture!$B$4,6,1))))</x:f>
        <x:v>0</x:v>
      </x:c>
      <x:c r="H68" s="76" t="n">
        <x:f>IF('Réservations'!$N68&lt;&gt;"OK",0,MAX(0,MIN('Réservations'!$C68,DATE(Ouverture!$B$4,8,1))-MAX('Réservations'!$B68,DATE(Ouverture!$B$4,7,1))))</x:f>
        <x:v>0</x:v>
      </x:c>
      <x:c r="I68" s="76" t="n">
        <x:f>IF('Réservations'!$N68&lt;&gt;"OK",0,MAX(0,MIN('Réservations'!$C68,DATE(Ouverture!$B$4,9,1))-MAX('Réservations'!$B68,DATE(Ouverture!$B$4,8,1))))</x:f>
        <x:v>0</x:v>
      </x:c>
      <x:c r="J68" s="76" t="n">
        <x:f>IF('Réservations'!$N68&lt;&gt;"OK",0,MAX(0,MIN('Réservations'!$C68,DATE(Ouverture!$B$4,10,1))-MAX('Réservations'!$B68,DATE(Ouverture!$B$4,9,1))))</x:f>
        <x:v>0</x:v>
      </x:c>
      <x:c r="K68" s="76" t="n">
        <x:f>IF('Réservations'!$N68&lt;&gt;"OK",0,MAX(0,MIN('Réservations'!$C68,DATE(Ouverture!$B$4,11,1))-MAX('Réservations'!$B68,DATE(Ouverture!$B$4,10,1))))</x:f>
        <x:v>0</x:v>
      </x:c>
      <x:c r="L68" s="76" t="n">
        <x:f>IF('Réservations'!$N68&lt;&gt;"OK",0,MAX(0,MIN('Réservations'!$C68,DATE(Ouverture!$B$4,12,1))-MAX('Réservations'!$B68,DATE(Ouverture!$B$4,11,1))))</x:f>
        <x:v>0</x:v>
      </x:c>
      <x:c r="M68" s="76" t="n">
        <x:f>IF('Réservations'!$N68&lt;&gt;"OK",0,MAX(0,MIN('Réservations'!$C68,DATE(Ouverture!$B$4,13,1))-MAX('Réservations'!$B68,DATE(Ouverture!$B$4,12,1))))</x:f>
        <x:v>0</x:v>
      </x:c>
      <x:c r="N68" s="130" t="n">
        <x:f>IFERROR(IF('Réservations'!$N68="OK",'Réservations'!$G68/'Réservations'!$F68,0),0)</x:f>
        <x:v>0</x:v>
      </x:c>
      <x:c r="O68" s="130" t="n">
        <x:f>IFERROR(IF('Réservations'!$N68="OK",'Réservations'!$H68/'Réservations'!$F68,0),0)</x:f>
        <x:v>0</x:v>
      </x:c>
      <x:c r="P68" s="130" t="n">
        <x:f>IFERROR(IF('Réservations'!$N68="OK",'Réservations'!$I68/'Réservations'!$F68,0),0)</x:f>
        <x:v>0</x:v>
      </x:c>
      <x:c r="Q68" s="130" t="n">
        <x:f>IFERROR(IF('Réservations'!$N68="OK",'Réservations'!$J68/'Réservations'!$F68,0),0)</x:f>
        <x:v>0</x:v>
      </x:c>
      <x:c r="R68" s="130" t="n">
        <x:f>IFERROR(IF('Réservations'!$N68="OK",'Réservations'!$K68/'Réservations'!$F68,0),0)</x:f>
        <x:v>0</x:v>
      </x:c>
      <x:c r="S68" s="130" t="n">
        <x:f>IFERROR(IF('Réservations'!$N68="OK",'Réservations'!$L68/'Réservations'!$F68,0),0)</x:f>
        <x:v>0</x:v>
      </x:c>
      <x:c r="T68" s="130" t="n">
        <x:f>IFERROR(IF('Réservations'!$N68="OK",'Réservations'!$M68/'Réservations'!$F68,0),0)</x:f>
        <x:v>0</x:v>
      </x:c>
      <x:c r="U68" s="130" t="n">
        <x:f>SUM(B68:M68)</x:f>
        <x:v>0</x:v>
      </x:c>
      <x:c r="V68" s="130" t="n">
        <x:f>U68*N68</x:f>
        <x:v>0</x:v>
      </x:c>
      <x:c r="W68" s="130" t="n">
        <x:f>U68*O68</x:f>
        <x:v>0</x:v>
      </x:c>
      <x:c r="X68" s="130" t="n">
        <x:f>U68*P68</x:f>
        <x:v>0</x:v>
      </x:c>
      <x:c r="Y68" s="130" t="n">
        <x:f>U68*Q68</x:f>
        <x:v>0</x:v>
      </x:c>
      <x:c r="Z68" s="130" t="n">
        <x:f>U68*R68</x:f>
        <x:v>0</x:v>
      </x:c>
      <x:c r="AA68" s="130" t="n">
        <x:f>U68*S68</x:f>
        <x:v>0</x:v>
      </x:c>
      <x:c r="AB68" s="130" t="n">
        <x:f>U68*T68</x:f>
        <x:v>0</x:v>
      </x:c>
    </x:row>
    <x:row r="69">
      <x:c r="A69" s="24" t="str">
        <x:f>IF('Réservations'!A69="","",'Réservations'!A69)</x:f>
      </x:c>
      <x:c r="B69" s="76" t="n">
        <x:f>IF('Réservations'!$N69&lt;&gt;"OK",0,MAX(0,MIN('Réservations'!$C69,DATE(Ouverture!$B$4,2,1))-MAX('Réservations'!$B69,DATE(Ouverture!$B$4,1,1))))</x:f>
        <x:v>0</x:v>
      </x:c>
      <x:c r="C69" s="76" t="n">
        <x:f>IF('Réservations'!$N69&lt;&gt;"OK",0,MAX(0,MIN('Réservations'!$C69,DATE(Ouverture!$B$4,3,1))-MAX('Réservations'!$B69,DATE(Ouverture!$B$4,2,1))))</x:f>
        <x:v>0</x:v>
      </x:c>
      <x:c r="D69" s="76" t="n">
        <x:f>IF('Réservations'!$N69&lt;&gt;"OK",0,MAX(0,MIN('Réservations'!$C69,DATE(Ouverture!$B$4,4,1))-MAX('Réservations'!$B69,DATE(Ouverture!$B$4,3,1))))</x:f>
        <x:v>0</x:v>
      </x:c>
      <x:c r="E69" s="76" t="n">
        <x:f>IF('Réservations'!$N69&lt;&gt;"OK",0,MAX(0,MIN('Réservations'!$C69,DATE(Ouverture!$B$4,5,1))-MAX('Réservations'!$B69,DATE(Ouverture!$B$4,4,1))))</x:f>
        <x:v>0</x:v>
      </x:c>
      <x:c r="F69" s="76" t="n">
        <x:f>IF('Réservations'!$N69&lt;&gt;"OK",0,MAX(0,MIN('Réservations'!$C69,DATE(Ouverture!$B$4,6,1))-MAX('Réservations'!$B69,DATE(Ouverture!$B$4,5,1))))</x:f>
        <x:v>0</x:v>
      </x:c>
      <x:c r="G69" s="76" t="n">
        <x:f>IF('Réservations'!$N69&lt;&gt;"OK",0,MAX(0,MIN('Réservations'!$C69,DATE(Ouverture!$B$4,7,1))-MAX('Réservations'!$B69,DATE(Ouverture!$B$4,6,1))))</x:f>
        <x:v>0</x:v>
      </x:c>
      <x:c r="H69" s="76" t="n">
        <x:f>IF('Réservations'!$N69&lt;&gt;"OK",0,MAX(0,MIN('Réservations'!$C69,DATE(Ouverture!$B$4,8,1))-MAX('Réservations'!$B69,DATE(Ouverture!$B$4,7,1))))</x:f>
        <x:v>0</x:v>
      </x:c>
      <x:c r="I69" s="76" t="n">
        <x:f>IF('Réservations'!$N69&lt;&gt;"OK",0,MAX(0,MIN('Réservations'!$C69,DATE(Ouverture!$B$4,9,1))-MAX('Réservations'!$B69,DATE(Ouverture!$B$4,8,1))))</x:f>
        <x:v>0</x:v>
      </x:c>
      <x:c r="J69" s="76" t="n">
        <x:f>IF('Réservations'!$N69&lt;&gt;"OK",0,MAX(0,MIN('Réservations'!$C69,DATE(Ouverture!$B$4,10,1))-MAX('Réservations'!$B69,DATE(Ouverture!$B$4,9,1))))</x:f>
        <x:v>0</x:v>
      </x:c>
      <x:c r="K69" s="76" t="n">
        <x:f>IF('Réservations'!$N69&lt;&gt;"OK",0,MAX(0,MIN('Réservations'!$C69,DATE(Ouverture!$B$4,11,1))-MAX('Réservations'!$B69,DATE(Ouverture!$B$4,10,1))))</x:f>
        <x:v>0</x:v>
      </x:c>
      <x:c r="L69" s="76" t="n">
        <x:f>IF('Réservations'!$N69&lt;&gt;"OK",0,MAX(0,MIN('Réservations'!$C69,DATE(Ouverture!$B$4,12,1))-MAX('Réservations'!$B69,DATE(Ouverture!$B$4,11,1))))</x:f>
        <x:v>0</x:v>
      </x:c>
      <x:c r="M69" s="76" t="n">
        <x:f>IF('Réservations'!$N69&lt;&gt;"OK",0,MAX(0,MIN('Réservations'!$C69,DATE(Ouverture!$B$4,13,1))-MAX('Réservations'!$B69,DATE(Ouverture!$B$4,12,1))))</x:f>
        <x:v>0</x:v>
      </x:c>
      <x:c r="N69" s="130" t="n">
        <x:f>IFERROR(IF('Réservations'!$N69="OK",'Réservations'!$G69/'Réservations'!$F69,0),0)</x:f>
        <x:v>0</x:v>
      </x:c>
      <x:c r="O69" s="130" t="n">
        <x:f>IFERROR(IF('Réservations'!$N69="OK",'Réservations'!$H69/'Réservations'!$F69,0),0)</x:f>
        <x:v>0</x:v>
      </x:c>
      <x:c r="P69" s="130" t="n">
        <x:f>IFERROR(IF('Réservations'!$N69="OK",'Réservations'!$I69/'Réservations'!$F69,0),0)</x:f>
        <x:v>0</x:v>
      </x:c>
      <x:c r="Q69" s="130" t="n">
        <x:f>IFERROR(IF('Réservations'!$N69="OK",'Réservations'!$J69/'Réservations'!$F69,0),0)</x:f>
        <x:v>0</x:v>
      </x:c>
      <x:c r="R69" s="130" t="n">
        <x:f>IFERROR(IF('Réservations'!$N69="OK",'Réservations'!$K69/'Réservations'!$F69,0),0)</x:f>
        <x:v>0</x:v>
      </x:c>
      <x:c r="S69" s="130" t="n">
        <x:f>IFERROR(IF('Réservations'!$N69="OK",'Réservations'!$L69/'Réservations'!$F69,0),0)</x:f>
        <x:v>0</x:v>
      </x:c>
      <x:c r="T69" s="130" t="n">
        <x:f>IFERROR(IF('Réservations'!$N69="OK",'Réservations'!$M69/'Réservations'!$F69,0),0)</x:f>
        <x:v>0</x:v>
      </x:c>
      <x:c r="U69" s="130" t="n">
        <x:f>SUM(B69:M69)</x:f>
        <x:v>0</x:v>
      </x:c>
      <x:c r="V69" s="130" t="n">
        <x:f>U69*N69</x:f>
        <x:v>0</x:v>
      </x:c>
      <x:c r="W69" s="130" t="n">
        <x:f>U69*O69</x:f>
        <x:v>0</x:v>
      </x:c>
      <x:c r="X69" s="130" t="n">
        <x:f>U69*P69</x:f>
        <x:v>0</x:v>
      </x:c>
      <x:c r="Y69" s="130" t="n">
        <x:f>U69*Q69</x:f>
        <x:v>0</x:v>
      </x:c>
      <x:c r="Z69" s="130" t="n">
        <x:f>U69*R69</x:f>
        <x:v>0</x:v>
      </x:c>
      <x:c r="AA69" s="130" t="n">
        <x:f>U69*S69</x:f>
        <x:v>0</x:v>
      </x:c>
      <x:c r="AB69" s="130" t="n">
        <x:f>U69*T69</x:f>
        <x:v>0</x:v>
      </x:c>
    </x:row>
    <x:row r="70">
      <x:c r="A70" s="24" t="str">
        <x:f>IF('Réservations'!A70="","",'Réservations'!A70)</x:f>
      </x:c>
      <x:c r="B70" s="76" t="n">
        <x:f>IF('Réservations'!$N70&lt;&gt;"OK",0,MAX(0,MIN('Réservations'!$C70,DATE(Ouverture!$B$4,2,1))-MAX('Réservations'!$B70,DATE(Ouverture!$B$4,1,1))))</x:f>
        <x:v>0</x:v>
      </x:c>
      <x:c r="C70" s="76" t="n">
        <x:f>IF('Réservations'!$N70&lt;&gt;"OK",0,MAX(0,MIN('Réservations'!$C70,DATE(Ouverture!$B$4,3,1))-MAX('Réservations'!$B70,DATE(Ouverture!$B$4,2,1))))</x:f>
        <x:v>0</x:v>
      </x:c>
      <x:c r="D70" s="76" t="n">
        <x:f>IF('Réservations'!$N70&lt;&gt;"OK",0,MAX(0,MIN('Réservations'!$C70,DATE(Ouverture!$B$4,4,1))-MAX('Réservations'!$B70,DATE(Ouverture!$B$4,3,1))))</x:f>
        <x:v>0</x:v>
      </x:c>
      <x:c r="E70" s="76" t="n">
        <x:f>IF('Réservations'!$N70&lt;&gt;"OK",0,MAX(0,MIN('Réservations'!$C70,DATE(Ouverture!$B$4,5,1))-MAX('Réservations'!$B70,DATE(Ouverture!$B$4,4,1))))</x:f>
        <x:v>0</x:v>
      </x:c>
      <x:c r="F70" s="76" t="n">
        <x:f>IF('Réservations'!$N70&lt;&gt;"OK",0,MAX(0,MIN('Réservations'!$C70,DATE(Ouverture!$B$4,6,1))-MAX('Réservations'!$B70,DATE(Ouverture!$B$4,5,1))))</x:f>
        <x:v>0</x:v>
      </x:c>
      <x:c r="G70" s="76" t="n">
        <x:f>IF('Réservations'!$N70&lt;&gt;"OK",0,MAX(0,MIN('Réservations'!$C70,DATE(Ouverture!$B$4,7,1))-MAX('Réservations'!$B70,DATE(Ouverture!$B$4,6,1))))</x:f>
        <x:v>0</x:v>
      </x:c>
      <x:c r="H70" s="76" t="n">
        <x:f>IF('Réservations'!$N70&lt;&gt;"OK",0,MAX(0,MIN('Réservations'!$C70,DATE(Ouverture!$B$4,8,1))-MAX('Réservations'!$B70,DATE(Ouverture!$B$4,7,1))))</x:f>
        <x:v>0</x:v>
      </x:c>
      <x:c r="I70" s="76" t="n">
        <x:f>IF('Réservations'!$N70&lt;&gt;"OK",0,MAX(0,MIN('Réservations'!$C70,DATE(Ouverture!$B$4,9,1))-MAX('Réservations'!$B70,DATE(Ouverture!$B$4,8,1))))</x:f>
        <x:v>0</x:v>
      </x:c>
      <x:c r="J70" s="76" t="n">
        <x:f>IF('Réservations'!$N70&lt;&gt;"OK",0,MAX(0,MIN('Réservations'!$C70,DATE(Ouverture!$B$4,10,1))-MAX('Réservations'!$B70,DATE(Ouverture!$B$4,9,1))))</x:f>
        <x:v>0</x:v>
      </x:c>
      <x:c r="K70" s="76" t="n">
        <x:f>IF('Réservations'!$N70&lt;&gt;"OK",0,MAX(0,MIN('Réservations'!$C70,DATE(Ouverture!$B$4,11,1))-MAX('Réservations'!$B70,DATE(Ouverture!$B$4,10,1))))</x:f>
        <x:v>0</x:v>
      </x:c>
      <x:c r="L70" s="76" t="n">
        <x:f>IF('Réservations'!$N70&lt;&gt;"OK",0,MAX(0,MIN('Réservations'!$C70,DATE(Ouverture!$B$4,12,1))-MAX('Réservations'!$B70,DATE(Ouverture!$B$4,11,1))))</x:f>
        <x:v>0</x:v>
      </x:c>
      <x:c r="M70" s="76" t="n">
        <x:f>IF('Réservations'!$N70&lt;&gt;"OK",0,MAX(0,MIN('Réservations'!$C70,DATE(Ouverture!$B$4,13,1))-MAX('Réservations'!$B70,DATE(Ouverture!$B$4,12,1))))</x:f>
        <x:v>0</x:v>
      </x:c>
      <x:c r="N70" s="130" t="n">
        <x:f>IFERROR(IF('Réservations'!$N70="OK",'Réservations'!$G70/'Réservations'!$F70,0),0)</x:f>
        <x:v>0</x:v>
      </x:c>
      <x:c r="O70" s="130" t="n">
        <x:f>IFERROR(IF('Réservations'!$N70="OK",'Réservations'!$H70/'Réservations'!$F70,0),0)</x:f>
        <x:v>0</x:v>
      </x:c>
      <x:c r="P70" s="130" t="n">
        <x:f>IFERROR(IF('Réservations'!$N70="OK",'Réservations'!$I70/'Réservations'!$F70,0),0)</x:f>
        <x:v>0</x:v>
      </x:c>
      <x:c r="Q70" s="130" t="n">
        <x:f>IFERROR(IF('Réservations'!$N70="OK",'Réservations'!$J70/'Réservations'!$F70,0),0)</x:f>
        <x:v>0</x:v>
      </x:c>
      <x:c r="R70" s="130" t="n">
        <x:f>IFERROR(IF('Réservations'!$N70="OK",'Réservations'!$K70/'Réservations'!$F70,0),0)</x:f>
        <x:v>0</x:v>
      </x:c>
      <x:c r="S70" s="130" t="n">
        <x:f>IFERROR(IF('Réservations'!$N70="OK",'Réservations'!$L70/'Réservations'!$F70,0),0)</x:f>
        <x:v>0</x:v>
      </x:c>
      <x:c r="T70" s="130" t="n">
        <x:f>IFERROR(IF('Réservations'!$N70="OK",'Réservations'!$M70/'Réservations'!$F70,0),0)</x:f>
        <x:v>0</x:v>
      </x:c>
      <x:c r="U70" s="130" t="n">
        <x:f>SUM(B70:M70)</x:f>
        <x:v>0</x:v>
      </x:c>
      <x:c r="V70" s="130" t="n">
        <x:f>U70*N70</x:f>
        <x:v>0</x:v>
      </x:c>
      <x:c r="W70" s="130" t="n">
        <x:f>U70*O70</x:f>
        <x:v>0</x:v>
      </x:c>
      <x:c r="X70" s="130" t="n">
        <x:f>U70*P70</x:f>
        <x:v>0</x:v>
      </x:c>
      <x:c r="Y70" s="130" t="n">
        <x:f>U70*Q70</x:f>
        <x:v>0</x:v>
      </x:c>
      <x:c r="Z70" s="130" t="n">
        <x:f>U70*R70</x:f>
        <x:v>0</x:v>
      </x:c>
      <x:c r="AA70" s="130" t="n">
        <x:f>U70*S70</x:f>
        <x:v>0</x:v>
      </x:c>
      <x:c r="AB70" s="130" t="n">
        <x:f>U70*T70</x:f>
        <x:v>0</x:v>
      </x:c>
    </x:row>
    <x:row r="71">
      <x:c r="A71" s="24" t="str">
        <x:f>IF('Réservations'!A71="","",'Réservations'!A71)</x:f>
      </x:c>
      <x:c r="B71" s="76" t="n">
        <x:f>IF('Réservations'!$N71&lt;&gt;"OK",0,MAX(0,MIN('Réservations'!$C71,DATE(Ouverture!$B$4,2,1))-MAX('Réservations'!$B71,DATE(Ouverture!$B$4,1,1))))</x:f>
        <x:v>0</x:v>
      </x:c>
      <x:c r="C71" s="76" t="n">
        <x:f>IF('Réservations'!$N71&lt;&gt;"OK",0,MAX(0,MIN('Réservations'!$C71,DATE(Ouverture!$B$4,3,1))-MAX('Réservations'!$B71,DATE(Ouverture!$B$4,2,1))))</x:f>
        <x:v>0</x:v>
      </x:c>
      <x:c r="D71" s="76" t="n">
        <x:f>IF('Réservations'!$N71&lt;&gt;"OK",0,MAX(0,MIN('Réservations'!$C71,DATE(Ouverture!$B$4,4,1))-MAX('Réservations'!$B71,DATE(Ouverture!$B$4,3,1))))</x:f>
        <x:v>0</x:v>
      </x:c>
      <x:c r="E71" s="76" t="n">
        <x:f>IF('Réservations'!$N71&lt;&gt;"OK",0,MAX(0,MIN('Réservations'!$C71,DATE(Ouverture!$B$4,5,1))-MAX('Réservations'!$B71,DATE(Ouverture!$B$4,4,1))))</x:f>
        <x:v>0</x:v>
      </x:c>
      <x:c r="F71" s="76" t="n">
        <x:f>IF('Réservations'!$N71&lt;&gt;"OK",0,MAX(0,MIN('Réservations'!$C71,DATE(Ouverture!$B$4,6,1))-MAX('Réservations'!$B71,DATE(Ouverture!$B$4,5,1))))</x:f>
        <x:v>0</x:v>
      </x:c>
      <x:c r="G71" s="76" t="n">
        <x:f>IF('Réservations'!$N71&lt;&gt;"OK",0,MAX(0,MIN('Réservations'!$C71,DATE(Ouverture!$B$4,7,1))-MAX('Réservations'!$B71,DATE(Ouverture!$B$4,6,1))))</x:f>
        <x:v>0</x:v>
      </x:c>
      <x:c r="H71" s="76" t="n">
        <x:f>IF('Réservations'!$N71&lt;&gt;"OK",0,MAX(0,MIN('Réservations'!$C71,DATE(Ouverture!$B$4,8,1))-MAX('Réservations'!$B71,DATE(Ouverture!$B$4,7,1))))</x:f>
        <x:v>0</x:v>
      </x:c>
      <x:c r="I71" s="76" t="n">
        <x:f>IF('Réservations'!$N71&lt;&gt;"OK",0,MAX(0,MIN('Réservations'!$C71,DATE(Ouverture!$B$4,9,1))-MAX('Réservations'!$B71,DATE(Ouverture!$B$4,8,1))))</x:f>
        <x:v>0</x:v>
      </x:c>
      <x:c r="J71" s="76" t="n">
        <x:f>IF('Réservations'!$N71&lt;&gt;"OK",0,MAX(0,MIN('Réservations'!$C71,DATE(Ouverture!$B$4,10,1))-MAX('Réservations'!$B71,DATE(Ouverture!$B$4,9,1))))</x:f>
        <x:v>0</x:v>
      </x:c>
      <x:c r="K71" s="76" t="n">
        <x:f>IF('Réservations'!$N71&lt;&gt;"OK",0,MAX(0,MIN('Réservations'!$C71,DATE(Ouverture!$B$4,11,1))-MAX('Réservations'!$B71,DATE(Ouverture!$B$4,10,1))))</x:f>
        <x:v>0</x:v>
      </x:c>
      <x:c r="L71" s="76" t="n">
        <x:f>IF('Réservations'!$N71&lt;&gt;"OK",0,MAX(0,MIN('Réservations'!$C71,DATE(Ouverture!$B$4,12,1))-MAX('Réservations'!$B71,DATE(Ouverture!$B$4,11,1))))</x:f>
        <x:v>0</x:v>
      </x:c>
      <x:c r="M71" s="76" t="n">
        <x:f>IF('Réservations'!$N71&lt;&gt;"OK",0,MAX(0,MIN('Réservations'!$C71,DATE(Ouverture!$B$4,13,1))-MAX('Réservations'!$B71,DATE(Ouverture!$B$4,12,1))))</x:f>
        <x:v>0</x:v>
      </x:c>
      <x:c r="N71" s="130" t="n">
        <x:f>IFERROR(IF('Réservations'!$N71="OK",'Réservations'!$G71/'Réservations'!$F71,0),0)</x:f>
        <x:v>0</x:v>
      </x:c>
      <x:c r="O71" s="130" t="n">
        <x:f>IFERROR(IF('Réservations'!$N71="OK",'Réservations'!$H71/'Réservations'!$F71,0),0)</x:f>
        <x:v>0</x:v>
      </x:c>
      <x:c r="P71" s="130" t="n">
        <x:f>IFERROR(IF('Réservations'!$N71="OK",'Réservations'!$I71/'Réservations'!$F71,0),0)</x:f>
        <x:v>0</x:v>
      </x:c>
      <x:c r="Q71" s="130" t="n">
        <x:f>IFERROR(IF('Réservations'!$N71="OK",'Réservations'!$J71/'Réservations'!$F71,0),0)</x:f>
        <x:v>0</x:v>
      </x:c>
      <x:c r="R71" s="130" t="n">
        <x:f>IFERROR(IF('Réservations'!$N71="OK",'Réservations'!$K71/'Réservations'!$F71,0),0)</x:f>
        <x:v>0</x:v>
      </x:c>
      <x:c r="S71" s="130" t="n">
        <x:f>IFERROR(IF('Réservations'!$N71="OK",'Réservations'!$L71/'Réservations'!$F71,0),0)</x:f>
        <x:v>0</x:v>
      </x:c>
      <x:c r="T71" s="130" t="n">
        <x:f>IFERROR(IF('Réservations'!$N71="OK",'Réservations'!$M71/'Réservations'!$F71,0),0)</x:f>
        <x:v>0</x:v>
      </x:c>
      <x:c r="U71" s="130" t="n">
        <x:f>SUM(B71:M71)</x:f>
        <x:v>0</x:v>
      </x:c>
      <x:c r="V71" s="130" t="n">
        <x:f>U71*N71</x:f>
        <x:v>0</x:v>
      </x:c>
      <x:c r="W71" s="130" t="n">
        <x:f>U71*O71</x:f>
        <x:v>0</x:v>
      </x:c>
      <x:c r="X71" s="130" t="n">
        <x:f>U71*P71</x:f>
        <x:v>0</x:v>
      </x:c>
      <x:c r="Y71" s="130" t="n">
        <x:f>U71*Q71</x:f>
        <x:v>0</x:v>
      </x:c>
      <x:c r="Z71" s="130" t="n">
        <x:f>U71*R71</x:f>
        <x:v>0</x:v>
      </x:c>
      <x:c r="AA71" s="130" t="n">
        <x:f>U71*S71</x:f>
        <x:v>0</x:v>
      </x:c>
      <x:c r="AB71" s="130" t="n">
        <x:f>U71*T71</x:f>
        <x:v>0</x:v>
      </x:c>
    </x:row>
    <x:row r="72">
      <x:c r="A72" s="24" t="str">
        <x:f>IF('Réservations'!A72="","",'Réservations'!A72)</x:f>
      </x:c>
      <x:c r="B72" s="76" t="n">
        <x:f>IF('Réservations'!$N72&lt;&gt;"OK",0,MAX(0,MIN('Réservations'!$C72,DATE(Ouverture!$B$4,2,1))-MAX('Réservations'!$B72,DATE(Ouverture!$B$4,1,1))))</x:f>
        <x:v>0</x:v>
      </x:c>
      <x:c r="C72" s="76" t="n">
        <x:f>IF('Réservations'!$N72&lt;&gt;"OK",0,MAX(0,MIN('Réservations'!$C72,DATE(Ouverture!$B$4,3,1))-MAX('Réservations'!$B72,DATE(Ouverture!$B$4,2,1))))</x:f>
        <x:v>0</x:v>
      </x:c>
      <x:c r="D72" s="76" t="n">
        <x:f>IF('Réservations'!$N72&lt;&gt;"OK",0,MAX(0,MIN('Réservations'!$C72,DATE(Ouverture!$B$4,4,1))-MAX('Réservations'!$B72,DATE(Ouverture!$B$4,3,1))))</x:f>
        <x:v>0</x:v>
      </x:c>
      <x:c r="E72" s="76" t="n">
        <x:f>IF('Réservations'!$N72&lt;&gt;"OK",0,MAX(0,MIN('Réservations'!$C72,DATE(Ouverture!$B$4,5,1))-MAX('Réservations'!$B72,DATE(Ouverture!$B$4,4,1))))</x:f>
        <x:v>0</x:v>
      </x:c>
      <x:c r="F72" s="76" t="n">
        <x:f>IF('Réservations'!$N72&lt;&gt;"OK",0,MAX(0,MIN('Réservations'!$C72,DATE(Ouverture!$B$4,6,1))-MAX('Réservations'!$B72,DATE(Ouverture!$B$4,5,1))))</x:f>
        <x:v>0</x:v>
      </x:c>
      <x:c r="G72" s="76" t="n">
        <x:f>IF('Réservations'!$N72&lt;&gt;"OK",0,MAX(0,MIN('Réservations'!$C72,DATE(Ouverture!$B$4,7,1))-MAX('Réservations'!$B72,DATE(Ouverture!$B$4,6,1))))</x:f>
        <x:v>0</x:v>
      </x:c>
      <x:c r="H72" s="76" t="n">
        <x:f>IF('Réservations'!$N72&lt;&gt;"OK",0,MAX(0,MIN('Réservations'!$C72,DATE(Ouverture!$B$4,8,1))-MAX('Réservations'!$B72,DATE(Ouverture!$B$4,7,1))))</x:f>
        <x:v>0</x:v>
      </x:c>
      <x:c r="I72" s="76" t="n">
        <x:f>IF('Réservations'!$N72&lt;&gt;"OK",0,MAX(0,MIN('Réservations'!$C72,DATE(Ouverture!$B$4,9,1))-MAX('Réservations'!$B72,DATE(Ouverture!$B$4,8,1))))</x:f>
        <x:v>0</x:v>
      </x:c>
      <x:c r="J72" s="76" t="n">
        <x:f>IF('Réservations'!$N72&lt;&gt;"OK",0,MAX(0,MIN('Réservations'!$C72,DATE(Ouverture!$B$4,10,1))-MAX('Réservations'!$B72,DATE(Ouverture!$B$4,9,1))))</x:f>
        <x:v>0</x:v>
      </x:c>
      <x:c r="K72" s="76" t="n">
        <x:f>IF('Réservations'!$N72&lt;&gt;"OK",0,MAX(0,MIN('Réservations'!$C72,DATE(Ouverture!$B$4,11,1))-MAX('Réservations'!$B72,DATE(Ouverture!$B$4,10,1))))</x:f>
        <x:v>0</x:v>
      </x:c>
      <x:c r="L72" s="76" t="n">
        <x:f>IF('Réservations'!$N72&lt;&gt;"OK",0,MAX(0,MIN('Réservations'!$C72,DATE(Ouverture!$B$4,12,1))-MAX('Réservations'!$B72,DATE(Ouverture!$B$4,11,1))))</x:f>
        <x:v>0</x:v>
      </x:c>
      <x:c r="M72" s="76" t="n">
        <x:f>IF('Réservations'!$N72&lt;&gt;"OK",0,MAX(0,MIN('Réservations'!$C72,DATE(Ouverture!$B$4,13,1))-MAX('Réservations'!$B72,DATE(Ouverture!$B$4,12,1))))</x:f>
        <x:v>0</x:v>
      </x:c>
      <x:c r="N72" s="130" t="n">
        <x:f>IFERROR(IF('Réservations'!$N72="OK",'Réservations'!$G72/'Réservations'!$F72,0),0)</x:f>
        <x:v>0</x:v>
      </x:c>
      <x:c r="O72" s="130" t="n">
        <x:f>IFERROR(IF('Réservations'!$N72="OK",'Réservations'!$H72/'Réservations'!$F72,0),0)</x:f>
        <x:v>0</x:v>
      </x:c>
      <x:c r="P72" s="130" t="n">
        <x:f>IFERROR(IF('Réservations'!$N72="OK",'Réservations'!$I72/'Réservations'!$F72,0),0)</x:f>
        <x:v>0</x:v>
      </x:c>
      <x:c r="Q72" s="130" t="n">
        <x:f>IFERROR(IF('Réservations'!$N72="OK",'Réservations'!$J72/'Réservations'!$F72,0),0)</x:f>
        <x:v>0</x:v>
      </x:c>
      <x:c r="R72" s="130" t="n">
        <x:f>IFERROR(IF('Réservations'!$N72="OK",'Réservations'!$K72/'Réservations'!$F72,0),0)</x:f>
        <x:v>0</x:v>
      </x:c>
      <x:c r="S72" s="130" t="n">
        <x:f>IFERROR(IF('Réservations'!$N72="OK",'Réservations'!$L72/'Réservations'!$F72,0),0)</x:f>
        <x:v>0</x:v>
      </x:c>
      <x:c r="T72" s="130" t="n">
        <x:f>IFERROR(IF('Réservations'!$N72="OK",'Réservations'!$M72/'Réservations'!$F72,0),0)</x:f>
        <x:v>0</x:v>
      </x:c>
      <x:c r="U72" s="130" t="n">
        <x:f>SUM(B72:M72)</x:f>
        <x:v>0</x:v>
      </x:c>
      <x:c r="V72" s="130" t="n">
        <x:f>U72*N72</x:f>
        <x:v>0</x:v>
      </x:c>
      <x:c r="W72" s="130" t="n">
        <x:f>U72*O72</x:f>
        <x:v>0</x:v>
      </x:c>
      <x:c r="X72" s="130" t="n">
        <x:f>U72*P72</x:f>
        <x:v>0</x:v>
      </x:c>
      <x:c r="Y72" s="130" t="n">
        <x:f>U72*Q72</x:f>
        <x:v>0</x:v>
      </x:c>
      <x:c r="Z72" s="130" t="n">
        <x:f>U72*R72</x:f>
        <x:v>0</x:v>
      </x:c>
      <x:c r="AA72" s="130" t="n">
        <x:f>U72*S72</x:f>
        <x:v>0</x:v>
      </x:c>
      <x:c r="AB72" s="130" t="n">
        <x:f>U72*T72</x:f>
        <x:v>0</x:v>
      </x:c>
    </x:row>
    <x:row r="73">
      <x:c r="A73" s="24" t="str">
        <x:f>IF('Réservations'!A73="","",'Réservations'!A73)</x:f>
      </x:c>
      <x:c r="B73" s="76" t="n">
        <x:f>IF('Réservations'!$N73&lt;&gt;"OK",0,MAX(0,MIN('Réservations'!$C73,DATE(Ouverture!$B$4,2,1))-MAX('Réservations'!$B73,DATE(Ouverture!$B$4,1,1))))</x:f>
        <x:v>0</x:v>
      </x:c>
      <x:c r="C73" s="76" t="n">
        <x:f>IF('Réservations'!$N73&lt;&gt;"OK",0,MAX(0,MIN('Réservations'!$C73,DATE(Ouverture!$B$4,3,1))-MAX('Réservations'!$B73,DATE(Ouverture!$B$4,2,1))))</x:f>
        <x:v>0</x:v>
      </x:c>
      <x:c r="D73" s="76" t="n">
        <x:f>IF('Réservations'!$N73&lt;&gt;"OK",0,MAX(0,MIN('Réservations'!$C73,DATE(Ouverture!$B$4,4,1))-MAX('Réservations'!$B73,DATE(Ouverture!$B$4,3,1))))</x:f>
        <x:v>0</x:v>
      </x:c>
      <x:c r="E73" s="76" t="n">
        <x:f>IF('Réservations'!$N73&lt;&gt;"OK",0,MAX(0,MIN('Réservations'!$C73,DATE(Ouverture!$B$4,5,1))-MAX('Réservations'!$B73,DATE(Ouverture!$B$4,4,1))))</x:f>
        <x:v>0</x:v>
      </x:c>
      <x:c r="F73" s="76" t="n">
        <x:f>IF('Réservations'!$N73&lt;&gt;"OK",0,MAX(0,MIN('Réservations'!$C73,DATE(Ouverture!$B$4,6,1))-MAX('Réservations'!$B73,DATE(Ouverture!$B$4,5,1))))</x:f>
        <x:v>0</x:v>
      </x:c>
      <x:c r="G73" s="76" t="n">
        <x:f>IF('Réservations'!$N73&lt;&gt;"OK",0,MAX(0,MIN('Réservations'!$C73,DATE(Ouverture!$B$4,7,1))-MAX('Réservations'!$B73,DATE(Ouverture!$B$4,6,1))))</x:f>
        <x:v>0</x:v>
      </x:c>
      <x:c r="H73" s="76" t="n">
        <x:f>IF('Réservations'!$N73&lt;&gt;"OK",0,MAX(0,MIN('Réservations'!$C73,DATE(Ouverture!$B$4,8,1))-MAX('Réservations'!$B73,DATE(Ouverture!$B$4,7,1))))</x:f>
        <x:v>0</x:v>
      </x:c>
      <x:c r="I73" s="76" t="n">
        <x:f>IF('Réservations'!$N73&lt;&gt;"OK",0,MAX(0,MIN('Réservations'!$C73,DATE(Ouverture!$B$4,9,1))-MAX('Réservations'!$B73,DATE(Ouverture!$B$4,8,1))))</x:f>
        <x:v>0</x:v>
      </x:c>
      <x:c r="J73" s="76" t="n">
        <x:f>IF('Réservations'!$N73&lt;&gt;"OK",0,MAX(0,MIN('Réservations'!$C73,DATE(Ouverture!$B$4,10,1))-MAX('Réservations'!$B73,DATE(Ouverture!$B$4,9,1))))</x:f>
        <x:v>0</x:v>
      </x:c>
      <x:c r="K73" s="76" t="n">
        <x:f>IF('Réservations'!$N73&lt;&gt;"OK",0,MAX(0,MIN('Réservations'!$C73,DATE(Ouverture!$B$4,11,1))-MAX('Réservations'!$B73,DATE(Ouverture!$B$4,10,1))))</x:f>
        <x:v>0</x:v>
      </x:c>
      <x:c r="L73" s="76" t="n">
        <x:f>IF('Réservations'!$N73&lt;&gt;"OK",0,MAX(0,MIN('Réservations'!$C73,DATE(Ouverture!$B$4,12,1))-MAX('Réservations'!$B73,DATE(Ouverture!$B$4,11,1))))</x:f>
        <x:v>0</x:v>
      </x:c>
      <x:c r="M73" s="76" t="n">
        <x:f>IF('Réservations'!$N73&lt;&gt;"OK",0,MAX(0,MIN('Réservations'!$C73,DATE(Ouverture!$B$4,13,1))-MAX('Réservations'!$B73,DATE(Ouverture!$B$4,12,1))))</x:f>
        <x:v>0</x:v>
      </x:c>
      <x:c r="N73" s="130" t="n">
        <x:f>IFERROR(IF('Réservations'!$N73="OK",'Réservations'!$G73/'Réservations'!$F73,0),0)</x:f>
        <x:v>0</x:v>
      </x:c>
      <x:c r="O73" s="130" t="n">
        <x:f>IFERROR(IF('Réservations'!$N73="OK",'Réservations'!$H73/'Réservations'!$F73,0),0)</x:f>
        <x:v>0</x:v>
      </x:c>
      <x:c r="P73" s="130" t="n">
        <x:f>IFERROR(IF('Réservations'!$N73="OK",'Réservations'!$I73/'Réservations'!$F73,0),0)</x:f>
        <x:v>0</x:v>
      </x:c>
      <x:c r="Q73" s="130" t="n">
        <x:f>IFERROR(IF('Réservations'!$N73="OK",'Réservations'!$J73/'Réservations'!$F73,0),0)</x:f>
        <x:v>0</x:v>
      </x:c>
      <x:c r="R73" s="130" t="n">
        <x:f>IFERROR(IF('Réservations'!$N73="OK",'Réservations'!$K73/'Réservations'!$F73,0),0)</x:f>
        <x:v>0</x:v>
      </x:c>
      <x:c r="S73" s="130" t="n">
        <x:f>IFERROR(IF('Réservations'!$N73="OK",'Réservations'!$L73/'Réservations'!$F73,0),0)</x:f>
        <x:v>0</x:v>
      </x:c>
      <x:c r="T73" s="130" t="n">
        <x:f>IFERROR(IF('Réservations'!$N73="OK",'Réservations'!$M73/'Réservations'!$F73,0),0)</x:f>
        <x:v>0</x:v>
      </x:c>
      <x:c r="U73" s="130" t="n">
        <x:f>SUM(B73:M73)</x:f>
        <x:v>0</x:v>
      </x:c>
      <x:c r="V73" s="130" t="n">
        <x:f>U73*N73</x:f>
        <x:v>0</x:v>
      </x:c>
      <x:c r="W73" s="130" t="n">
        <x:f>U73*O73</x:f>
        <x:v>0</x:v>
      </x:c>
      <x:c r="X73" s="130" t="n">
        <x:f>U73*P73</x:f>
        <x:v>0</x:v>
      </x:c>
      <x:c r="Y73" s="130" t="n">
        <x:f>U73*Q73</x:f>
        <x:v>0</x:v>
      </x:c>
      <x:c r="Z73" s="130" t="n">
        <x:f>U73*R73</x:f>
        <x:v>0</x:v>
      </x:c>
      <x:c r="AA73" s="130" t="n">
        <x:f>U73*S73</x:f>
        <x:v>0</x:v>
      </x:c>
      <x:c r="AB73" s="130" t="n">
        <x:f>U73*T73</x:f>
        <x:v>0</x:v>
      </x:c>
    </x:row>
    <x:row r="74">
      <x:c r="A74" s="24" t="str">
        <x:f>IF('Réservations'!A74="","",'Réservations'!A74)</x:f>
      </x:c>
      <x:c r="B74" s="76" t="n">
        <x:f>IF('Réservations'!$N74&lt;&gt;"OK",0,MAX(0,MIN('Réservations'!$C74,DATE(Ouverture!$B$4,2,1))-MAX('Réservations'!$B74,DATE(Ouverture!$B$4,1,1))))</x:f>
        <x:v>0</x:v>
      </x:c>
      <x:c r="C74" s="76" t="n">
        <x:f>IF('Réservations'!$N74&lt;&gt;"OK",0,MAX(0,MIN('Réservations'!$C74,DATE(Ouverture!$B$4,3,1))-MAX('Réservations'!$B74,DATE(Ouverture!$B$4,2,1))))</x:f>
        <x:v>0</x:v>
      </x:c>
      <x:c r="D74" s="76" t="n">
        <x:f>IF('Réservations'!$N74&lt;&gt;"OK",0,MAX(0,MIN('Réservations'!$C74,DATE(Ouverture!$B$4,4,1))-MAX('Réservations'!$B74,DATE(Ouverture!$B$4,3,1))))</x:f>
        <x:v>0</x:v>
      </x:c>
      <x:c r="E74" s="76" t="n">
        <x:f>IF('Réservations'!$N74&lt;&gt;"OK",0,MAX(0,MIN('Réservations'!$C74,DATE(Ouverture!$B$4,5,1))-MAX('Réservations'!$B74,DATE(Ouverture!$B$4,4,1))))</x:f>
        <x:v>0</x:v>
      </x:c>
      <x:c r="F74" s="76" t="n">
        <x:f>IF('Réservations'!$N74&lt;&gt;"OK",0,MAX(0,MIN('Réservations'!$C74,DATE(Ouverture!$B$4,6,1))-MAX('Réservations'!$B74,DATE(Ouverture!$B$4,5,1))))</x:f>
        <x:v>0</x:v>
      </x:c>
      <x:c r="G74" s="76" t="n">
        <x:f>IF('Réservations'!$N74&lt;&gt;"OK",0,MAX(0,MIN('Réservations'!$C74,DATE(Ouverture!$B$4,7,1))-MAX('Réservations'!$B74,DATE(Ouverture!$B$4,6,1))))</x:f>
        <x:v>0</x:v>
      </x:c>
      <x:c r="H74" s="76" t="n">
        <x:f>IF('Réservations'!$N74&lt;&gt;"OK",0,MAX(0,MIN('Réservations'!$C74,DATE(Ouverture!$B$4,8,1))-MAX('Réservations'!$B74,DATE(Ouverture!$B$4,7,1))))</x:f>
        <x:v>0</x:v>
      </x:c>
      <x:c r="I74" s="76" t="n">
        <x:f>IF('Réservations'!$N74&lt;&gt;"OK",0,MAX(0,MIN('Réservations'!$C74,DATE(Ouverture!$B$4,9,1))-MAX('Réservations'!$B74,DATE(Ouverture!$B$4,8,1))))</x:f>
        <x:v>0</x:v>
      </x:c>
      <x:c r="J74" s="76" t="n">
        <x:f>IF('Réservations'!$N74&lt;&gt;"OK",0,MAX(0,MIN('Réservations'!$C74,DATE(Ouverture!$B$4,10,1))-MAX('Réservations'!$B74,DATE(Ouverture!$B$4,9,1))))</x:f>
        <x:v>0</x:v>
      </x:c>
      <x:c r="K74" s="76" t="n">
        <x:f>IF('Réservations'!$N74&lt;&gt;"OK",0,MAX(0,MIN('Réservations'!$C74,DATE(Ouverture!$B$4,11,1))-MAX('Réservations'!$B74,DATE(Ouverture!$B$4,10,1))))</x:f>
        <x:v>0</x:v>
      </x:c>
      <x:c r="L74" s="76" t="n">
        <x:f>IF('Réservations'!$N74&lt;&gt;"OK",0,MAX(0,MIN('Réservations'!$C74,DATE(Ouverture!$B$4,12,1))-MAX('Réservations'!$B74,DATE(Ouverture!$B$4,11,1))))</x:f>
        <x:v>0</x:v>
      </x:c>
      <x:c r="M74" s="76" t="n">
        <x:f>IF('Réservations'!$N74&lt;&gt;"OK",0,MAX(0,MIN('Réservations'!$C74,DATE(Ouverture!$B$4,13,1))-MAX('Réservations'!$B74,DATE(Ouverture!$B$4,12,1))))</x:f>
        <x:v>0</x:v>
      </x:c>
      <x:c r="N74" s="130" t="n">
        <x:f>IFERROR(IF('Réservations'!$N74="OK",'Réservations'!$G74/'Réservations'!$F74,0),0)</x:f>
        <x:v>0</x:v>
      </x:c>
      <x:c r="O74" s="130" t="n">
        <x:f>IFERROR(IF('Réservations'!$N74="OK",'Réservations'!$H74/'Réservations'!$F74,0),0)</x:f>
        <x:v>0</x:v>
      </x:c>
      <x:c r="P74" s="130" t="n">
        <x:f>IFERROR(IF('Réservations'!$N74="OK",'Réservations'!$I74/'Réservations'!$F74,0),0)</x:f>
        <x:v>0</x:v>
      </x:c>
      <x:c r="Q74" s="130" t="n">
        <x:f>IFERROR(IF('Réservations'!$N74="OK",'Réservations'!$J74/'Réservations'!$F74,0),0)</x:f>
        <x:v>0</x:v>
      </x:c>
      <x:c r="R74" s="130" t="n">
        <x:f>IFERROR(IF('Réservations'!$N74="OK",'Réservations'!$K74/'Réservations'!$F74,0),0)</x:f>
        <x:v>0</x:v>
      </x:c>
      <x:c r="S74" s="130" t="n">
        <x:f>IFERROR(IF('Réservations'!$N74="OK",'Réservations'!$L74/'Réservations'!$F74,0),0)</x:f>
        <x:v>0</x:v>
      </x:c>
      <x:c r="T74" s="130" t="n">
        <x:f>IFERROR(IF('Réservations'!$N74="OK",'Réservations'!$M74/'Réservations'!$F74,0),0)</x:f>
        <x:v>0</x:v>
      </x:c>
      <x:c r="U74" s="130" t="n">
        <x:f>SUM(B74:M74)</x:f>
        <x:v>0</x:v>
      </x:c>
      <x:c r="V74" s="130" t="n">
        <x:f>U74*N74</x:f>
        <x:v>0</x:v>
      </x:c>
      <x:c r="W74" s="130" t="n">
        <x:f>U74*O74</x:f>
        <x:v>0</x:v>
      </x:c>
      <x:c r="X74" s="130" t="n">
        <x:f>U74*P74</x:f>
        <x:v>0</x:v>
      </x:c>
      <x:c r="Y74" s="130" t="n">
        <x:f>U74*Q74</x:f>
        <x:v>0</x:v>
      </x:c>
      <x:c r="Z74" s="130" t="n">
        <x:f>U74*R74</x:f>
        <x:v>0</x:v>
      </x:c>
      <x:c r="AA74" s="130" t="n">
        <x:f>U74*S74</x:f>
        <x:v>0</x:v>
      </x:c>
      <x:c r="AB74" s="130" t="n">
        <x:f>U74*T74</x:f>
        <x:v>0</x:v>
      </x:c>
    </x:row>
    <x:row r="75">
      <x:c r="A75" s="24" t="str">
        <x:f>IF('Réservations'!A75="","",'Réservations'!A75)</x:f>
      </x:c>
      <x:c r="B75" s="76" t="n">
        <x:f>IF('Réservations'!$N75&lt;&gt;"OK",0,MAX(0,MIN('Réservations'!$C75,DATE(Ouverture!$B$4,2,1))-MAX('Réservations'!$B75,DATE(Ouverture!$B$4,1,1))))</x:f>
        <x:v>0</x:v>
      </x:c>
      <x:c r="C75" s="76" t="n">
        <x:f>IF('Réservations'!$N75&lt;&gt;"OK",0,MAX(0,MIN('Réservations'!$C75,DATE(Ouverture!$B$4,3,1))-MAX('Réservations'!$B75,DATE(Ouverture!$B$4,2,1))))</x:f>
        <x:v>0</x:v>
      </x:c>
      <x:c r="D75" s="76" t="n">
        <x:f>IF('Réservations'!$N75&lt;&gt;"OK",0,MAX(0,MIN('Réservations'!$C75,DATE(Ouverture!$B$4,4,1))-MAX('Réservations'!$B75,DATE(Ouverture!$B$4,3,1))))</x:f>
        <x:v>0</x:v>
      </x:c>
      <x:c r="E75" s="76" t="n">
        <x:f>IF('Réservations'!$N75&lt;&gt;"OK",0,MAX(0,MIN('Réservations'!$C75,DATE(Ouverture!$B$4,5,1))-MAX('Réservations'!$B75,DATE(Ouverture!$B$4,4,1))))</x:f>
        <x:v>0</x:v>
      </x:c>
      <x:c r="F75" s="76" t="n">
        <x:f>IF('Réservations'!$N75&lt;&gt;"OK",0,MAX(0,MIN('Réservations'!$C75,DATE(Ouverture!$B$4,6,1))-MAX('Réservations'!$B75,DATE(Ouverture!$B$4,5,1))))</x:f>
        <x:v>0</x:v>
      </x:c>
      <x:c r="G75" s="76" t="n">
        <x:f>IF('Réservations'!$N75&lt;&gt;"OK",0,MAX(0,MIN('Réservations'!$C75,DATE(Ouverture!$B$4,7,1))-MAX('Réservations'!$B75,DATE(Ouverture!$B$4,6,1))))</x:f>
        <x:v>0</x:v>
      </x:c>
      <x:c r="H75" s="76" t="n">
        <x:f>IF('Réservations'!$N75&lt;&gt;"OK",0,MAX(0,MIN('Réservations'!$C75,DATE(Ouverture!$B$4,8,1))-MAX('Réservations'!$B75,DATE(Ouverture!$B$4,7,1))))</x:f>
        <x:v>0</x:v>
      </x:c>
      <x:c r="I75" s="76" t="n">
        <x:f>IF('Réservations'!$N75&lt;&gt;"OK",0,MAX(0,MIN('Réservations'!$C75,DATE(Ouverture!$B$4,9,1))-MAX('Réservations'!$B75,DATE(Ouverture!$B$4,8,1))))</x:f>
        <x:v>0</x:v>
      </x:c>
      <x:c r="J75" s="76" t="n">
        <x:f>IF('Réservations'!$N75&lt;&gt;"OK",0,MAX(0,MIN('Réservations'!$C75,DATE(Ouverture!$B$4,10,1))-MAX('Réservations'!$B75,DATE(Ouverture!$B$4,9,1))))</x:f>
        <x:v>0</x:v>
      </x:c>
      <x:c r="K75" s="76" t="n">
        <x:f>IF('Réservations'!$N75&lt;&gt;"OK",0,MAX(0,MIN('Réservations'!$C75,DATE(Ouverture!$B$4,11,1))-MAX('Réservations'!$B75,DATE(Ouverture!$B$4,10,1))))</x:f>
        <x:v>0</x:v>
      </x:c>
      <x:c r="L75" s="76" t="n">
        <x:f>IF('Réservations'!$N75&lt;&gt;"OK",0,MAX(0,MIN('Réservations'!$C75,DATE(Ouverture!$B$4,12,1))-MAX('Réservations'!$B75,DATE(Ouverture!$B$4,11,1))))</x:f>
        <x:v>0</x:v>
      </x:c>
      <x:c r="M75" s="76" t="n">
        <x:f>IF('Réservations'!$N75&lt;&gt;"OK",0,MAX(0,MIN('Réservations'!$C75,DATE(Ouverture!$B$4,13,1))-MAX('Réservations'!$B75,DATE(Ouverture!$B$4,12,1))))</x:f>
        <x:v>0</x:v>
      </x:c>
      <x:c r="N75" s="130" t="n">
        <x:f>IFERROR(IF('Réservations'!$N75="OK",'Réservations'!$G75/'Réservations'!$F75,0),0)</x:f>
        <x:v>0</x:v>
      </x:c>
      <x:c r="O75" s="130" t="n">
        <x:f>IFERROR(IF('Réservations'!$N75="OK",'Réservations'!$H75/'Réservations'!$F75,0),0)</x:f>
        <x:v>0</x:v>
      </x:c>
      <x:c r="P75" s="130" t="n">
        <x:f>IFERROR(IF('Réservations'!$N75="OK",'Réservations'!$I75/'Réservations'!$F75,0),0)</x:f>
        <x:v>0</x:v>
      </x:c>
      <x:c r="Q75" s="130" t="n">
        <x:f>IFERROR(IF('Réservations'!$N75="OK",'Réservations'!$J75/'Réservations'!$F75,0),0)</x:f>
        <x:v>0</x:v>
      </x:c>
      <x:c r="R75" s="130" t="n">
        <x:f>IFERROR(IF('Réservations'!$N75="OK",'Réservations'!$K75/'Réservations'!$F75,0),0)</x:f>
        <x:v>0</x:v>
      </x:c>
      <x:c r="S75" s="130" t="n">
        <x:f>IFERROR(IF('Réservations'!$N75="OK",'Réservations'!$L75/'Réservations'!$F75,0),0)</x:f>
        <x:v>0</x:v>
      </x:c>
      <x:c r="T75" s="130" t="n">
        <x:f>IFERROR(IF('Réservations'!$N75="OK",'Réservations'!$M75/'Réservations'!$F75,0),0)</x:f>
        <x:v>0</x:v>
      </x:c>
      <x:c r="U75" s="130" t="n">
        <x:f>SUM(B75:M75)</x:f>
        <x:v>0</x:v>
      </x:c>
      <x:c r="V75" s="130" t="n">
        <x:f>U75*N75</x:f>
        <x:v>0</x:v>
      </x:c>
      <x:c r="W75" s="130" t="n">
        <x:f>U75*O75</x:f>
        <x:v>0</x:v>
      </x:c>
      <x:c r="X75" s="130" t="n">
        <x:f>U75*P75</x:f>
        <x:v>0</x:v>
      </x:c>
      <x:c r="Y75" s="130" t="n">
        <x:f>U75*Q75</x:f>
        <x:v>0</x:v>
      </x:c>
      <x:c r="Z75" s="130" t="n">
        <x:f>U75*R75</x:f>
        <x:v>0</x:v>
      </x:c>
      <x:c r="AA75" s="130" t="n">
        <x:f>U75*S75</x:f>
        <x:v>0</x:v>
      </x:c>
      <x:c r="AB75" s="130" t="n">
        <x:f>U75*T75</x:f>
        <x:v>0</x:v>
      </x:c>
    </x:row>
    <x:row r="76">
      <x:c r="A76" s="24" t="str">
        <x:f>IF('Réservations'!A76="","",'Réservations'!A76)</x:f>
      </x:c>
      <x:c r="B76" s="76" t="n">
        <x:f>IF('Réservations'!$N76&lt;&gt;"OK",0,MAX(0,MIN('Réservations'!$C76,DATE(Ouverture!$B$4,2,1))-MAX('Réservations'!$B76,DATE(Ouverture!$B$4,1,1))))</x:f>
        <x:v>0</x:v>
      </x:c>
      <x:c r="C76" s="76" t="n">
        <x:f>IF('Réservations'!$N76&lt;&gt;"OK",0,MAX(0,MIN('Réservations'!$C76,DATE(Ouverture!$B$4,3,1))-MAX('Réservations'!$B76,DATE(Ouverture!$B$4,2,1))))</x:f>
        <x:v>0</x:v>
      </x:c>
      <x:c r="D76" s="76" t="n">
        <x:f>IF('Réservations'!$N76&lt;&gt;"OK",0,MAX(0,MIN('Réservations'!$C76,DATE(Ouverture!$B$4,4,1))-MAX('Réservations'!$B76,DATE(Ouverture!$B$4,3,1))))</x:f>
        <x:v>0</x:v>
      </x:c>
      <x:c r="E76" s="76" t="n">
        <x:f>IF('Réservations'!$N76&lt;&gt;"OK",0,MAX(0,MIN('Réservations'!$C76,DATE(Ouverture!$B$4,5,1))-MAX('Réservations'!$B76,DATE(Ouverture!$B$4,4,1))))</x:f>
        <x:v>0</x:v>
      </x:c>
      <x:c r="F76" s="76" t="n">
        <x:f>IF('Réservations'!$N76&lt;&gt;"OK",0,MAX(0,MIN('Réservations'!$C76,DATE(Ouverture!$B$4,6,1))-MAX('Réservations'!$B76,DATE(Ouverture!$B$4,5,1))))</x:f>
        <x:v>0</x:v>
      </x:c>
      <x:c r="G76" s="76" t="n">
        <x:f>IF('Réservations'!$N76&lt;&gt;"OK",0,MAX(0,MIN('Réservations'!$C76,DATE(Ouverture!$B$4,7,1))-MAX('Réservations'!$B76,DATE(Ouverture!$B$4,6,1))))</x:f>
        <x:v>0</x:v>
      </x:c>
      <x:c r="H76" s="76" t="n">
        <x:f>IF('Réservations'!$N76&lt;&gt;"OK",0,MAX(0,MIN('Réservations'!$C76,DATE(Ouverture!$B$4,8,1))-MAX('Réservations'!$B76,DATE(Ouverture!$B$4,7,1))))</x:f>
        <x:v>0</x:v>
      </x:c>
      <x:c r="I76" s="76" t="n">
        <x:f>IF('Réservations'!$N76&lt;&gt;"OK",0,MAX(0,MIN('Réservations'!$C76,DATE(Ouverture!$B$4,9,1))-MAX('Réservations'!$B76,DATE(Ouverture!$B$4,8,1))))</x:f>
        <x:v>0</x:v>
      </x:c>
      <x:c r="J76" s="76" t="n">
        <x:f>IF('Réservations'!$N76&lt;&gt;"OK",0,MAX(0,MIN('Réservations'!$C76,DATE(Ouverture!$B$4,10,1))-MAX('Réservations'!$B76,DATE(Ouverture!$B$4,9,1))))</x:f>
        <x:v>0</x:v>
      </x:c>
      <x:c r="K76" s="76" t="n">
        <x:f>IF('Réservations'!$N76&lt;&gt;"OK",0,MAX(0,MIN('Réservations'!$C76,DATE(Ouverture!$B$4,11,1))-MAX('Réservations'!$B76,DATE(Ouverture!$B$4,10,1))))</x:f>
        <x:v>0</x:v>
      </x:c>
      <x:c r="L76" s="76" t="n">
        <x:f>IF('Réservations'!$N76&lt;&gt;"OK",0,MAX(0,MIN('Réservations'!$C76,DATE(Ouverture!$B$4,12,1))-MAX('Réservations'!$B76,DATE(Ouverture!$B$4,11,1))))</x:f>
        <x:v>0</x:v>
      </x:c>
      <x:c r="M76" s="76" t="n">
        <x:f>IF('Réservations'!$N76&lt;&gt;"OK",0,MAX(0,MIN('Réservations'!$C76,DATE(Ouverture!$B$4,13,1))-MAX('Réservations'!$B76,DATE(Ouverture!$B$4,12,1))))</x:f>
        <x:v>0</x:v>
      </x:c>
      <x:c r="N76" s="130" t="n">
        <x:f>IFERROR(IF('Réservations'!$N76="OK",'Réservations'!$G76/'Réservations'!$F76,0),0)</x:f>
        <x:v>0</x:v>
      </x:c>
      <x:c r="O76" s="130" t="n">
        <x:f>IFERROR(IF('Réservations'!$N76="OK",'Réservations'!$H76/'Réservations'!$F76,0),0)</x:f>
        <x:v>0</x:v>
      </x:c>
      <x:c r="P76" s="130" t="n">
        <x:f>IFERROR(IF('Réservations'!$N76="OK",'Réservations'!$I76/'Réservations'!$F76,0),0)</x:f>
        <x:v>0</x:v>
      </x:c>
      <x:c r="Q76" s="130" t="n">
        <x:f>IFERROR(IF('Réservations'!$N76="OK",'Réservations'!$J76/'Réservations'!$F76,0),0)</x:f>
        <x:v>0</x:v>
      </x:c>
      <x:c r="R76" s="130" t="n">
        <x:f>IFERROR(IF('Réservations'!$N76="OK",'Réservations'!$K76/'Réservations'!$F76,0),0)</x:f>
        <x:v>0</x:v>
      </x:c>
      <x:c r="S76" s="130" t="n">
        <x:f>IFERROR(IF('Réservations'!$N76="OK",'Réservations'!$L76/'Réservations'!$F76,0),0)</x:f>
        <x:v>0</x:v>
      </x:c>
      <x:c r="T76" s="130" t="n">
        <x:f>IFERROR(IF('Réservations'!$N76="OK",'Réservations'!$M76/'Réservations'!$F76,0),0)</x:f>
        <x:v>0</x:v>
      </x:c>
      <x:c r="U76" s="130" t="n">
        <x:f>SUM(B76:M76)</x:f>
        <x:v>0</x:v>
      </x:c>
      <x:c r="V76" s="130" t="n">
        <x:f>U76*N76</x:f>
        <x:v>0</x:v>
      </x:c>
      <x:c r="W76" s="130" t="n">
        <x:f>U76*O76</x:f>
        <x:v>0</x:v>
      </x:c>
      <x:c r="X76" s="130" t="n">
        <x:f>U76*P76</x:f>
        <x:v>0</x:v>
      </x:c>
      <x:c r="Y76" s="130" t="n">
        <x:f>U76*Q76</x:f>
        <x:v>0</x:v>
      </x:c>
      <x:c r="Z76" s="130" t="n">
        <x:f>U76*R76</x:f>
        <x:v>0</x:v>
      </x:c>
      <x:c r="AA76" s="130" t="n">
        <x:f>U76*S76</x:f>
        <x:v>0</x:v>
      </x:c>
      <x:c r="AB76" s="130" t="n">
        <x:f>U76*T76</x:f>
        <x:v>0</x:v>
      </x:c>
    </x:row>
    <x:row r="77">
      <x:c r="A77" s="24" t="str">
        <x:f>IF('Réservations'!A77="","",'Réservations'!A77)</x:f>
      </x:c>
      <x:c r="B77" s="76" t="n">
        <x:f>IF('Réservations'!$N77&lt;&gt;"OK",0,MAX(0,MIN('Réservations'!$C77,DATE(Ouverture!$B$4,2,1))-MAX('Réservations'!$B77,DATE(Ouverture!$B$4,1,1))))</x:f>
        <x:v>0</x:v>
      </x:c>
      <x:c r="C77" s="76" t="n">
        <x:f>IF('Réservations'!$N77&lt;&gt;"OK",0,MAX(0,MIN('Réservations'!$C77,DATE(Ouverture!$B$4,3,1))-MAX('Réservations'!$B77,DATE(Ouverture!$B$4,2,1))))</x:f>
        <x:v>0</x:v>
      </x:c>
      <x:c r="D77" s="76" t="n">
        <x:f>IF('Réservations'!$N77&lt;&gt;"OK",0,MAX(0,MIN('Réservations'!$C77,DATE(Ouverture!$B$4,4,1))-MAX('Réservations'!$B77,DATE(Ouverture!$B$4,3,1))))</x:f>
        <x:v>0</x:v>
      </x:c>
      <x:c r="E77" s="76" t="n">
        <x:f>IF('Réservations'!$N77&lt;&gt;"OK",0,MAX(0,MIN('Réservations'!$C77,DATE(Ouverture!$B$4,5,1))-MAX('Réservations'!$B77,DATE(Ouverture!$B$4,4,1))))</x:f>
        <x:v>0</x:v>
      </x:c>
      <x:c r="F77" s="76" t="n">
        <x:f>IF('Réservations'!$N77&lt;&gt;"OK",0,MAX(0,MIN('Réservations'!$C77,DATE(Ouverture!$B$4,6,1))-MAX('Réservations'!$B77,DATE(Ouverture!$B$4,5,1))))</x:f>
        <x:v>0</x:v>
      </x:c>
      <x:c r="G77" s="76" t="n">
        <x:f>IF('Réservations'!$N77&lt;&gt;"OK",0,MAX(0,MIN('Réservations'!$C77,DATE(Ouverture!$B$4,7,1))-MAX('Réservations'!$B77,DATE(Ouverture!$B$4,6,1))))</x:f>
        <x:v>0</x:v>
      </x:c>
      <x:c r="H77" s="76" t="n">
        <x:f>IF('Réservations'!$N77&lt;&gt;"OK",0,MAX(0,MIN('Réservations'!$C77,DATE(Ouverture!$B$4,8,1))-MAX('Réservations'!$B77,DATE(Ouverture!$B$4,7,1))))</x:f>
        <x:v>0</x:v>
      </x:c>
      <x:c r="I77" s="76" t="n">
        <x:f>IF('Réservations'!$N77&lt;&gt;"OK",0,MAX(0,MIN('Réservations'!$C77,DATE(Ouverture!$B$4,9,1))-MAX('Réservations'!$B77,DATE(Ouverture!$B$4,8,1))))</x:f>
        <x:v>0</x:v>
      </x:c>
      <x:c r="J77" s="76" t="n">
        <x:f>IF('Réservations'!$N77&lt;&gt;"OK",0,MAX(0,MIN('Réservations'!$C77,DATE(Ouverture!$B$4,10,1))-MAX('Réservations'!$B77,DATE(Ouverture!$B$4,9,1))))</x:f>
        <x:v>0</x:v>
      </x:c>
      <x:c r="K77" s="76" t="n">
        <x:f>IF('Réservations'!$N77&lt;&gt;"OK",0,MAX(0,MIN('Réservations'!$C77,DATE(Ouverture!$B$4,11,1))-MAX('Réservations'!$B77,DATE(Ouverture!$B$4,10,1))))</x:f>
        <x:v>0</x:v>
      </x:c>
      <x:c r="L77" s="76" t="n">
        <x:f>IF('Réservations'!$N77&lt;&gt;"OK",0,MAX(0,MIN('Réservations'!$C77,DATE(Ouverture!$B$4,12,1))-MAX('Réservations'!$B77,DATE(Ouverture!$B$4,11,1))))</x:f>
        <x:v>0</x:v>
      </x:c>
      <x:c r="M77" s="76" t="n">
        <x:f>IF('Réservations'!$N77&lt;&gt;"OK",0,MAX(0,MIN('Réservations'!$C77,DATE(Ouverture!$B$4,13,1))-MAX('Réservations'!$B77,DATE(Ouverture!$B$4,12,1))))</x:f>
        <x:v>0</x:v>
      </x:c>
      <x:c r="N77" s="130" t="n">
        <x:f>IFERROR(IF('Réservations'!$N77="OK",'Réservations'!$G77/'Réservations'!$F77,0),0)</x:f>
        <x:v>0</x:v>
      </x:c>
      <x:c r="O77" s="130" t="n">
        <x:f>IFERROR(IF('Réservations'!$N77="OK",'Réservations'!$H77/'Réservations'!$F77,0),0)</x:f>
        <x:v>0</x:v>
      </x:c>
      <x:c r="P77" s="130" t="n">
        <x:f>IFERROR(IF('Réservations'!$N77="OK",'Réservations'!$I77/'Réservations'!$F77,0),0)</x:f>
        <x:v>0</x:v>
      </x:c>
      <x:c r="Q77" s="130" t="n">
        <x:f>IFERROR(IF('Réservations'!$N77="OK",'Réservations'!$J77/'Réservations'!$F77,0),0)</x:f>
        <x:v>0</x:v>
      </x:c>
      <x:c r="R77" s="130" t="n">
        <x:f>IFERROR(IF('Réservations'!$N77="OK",'Réservations'!$K77/'Réservations'!$F77,0),0)</x:f>
        <x:v>0</x:v>
      </x:c>
      <x:c r="S77" s="130" t="n">
        <x:f>IFERROR(IF('Réservations'!$N77="OK",'Réservations'!$L77/'Réservations'!$F77,0),0)</x:f>
        <x:v>0</x:v>
      </x:c>
      <x:c r="T77" s="130" t="n">
        <x:f>IFERROR(IF('Réservations'!$N77="OK",'Réservations'!$M77/'Réservations'!$F77,0),0)</x:f>
        <x:v>0</x:v>
      </x:c>
      <x:c r="U77" s="130" t="n">
        <x:f>SUM(B77:M77)</x:f>
        <x:v>0</x:v>
      </x:c>
      <x:c r="V77" s="130" t="n">
        <x:f>U77*N77</x:f>
        <x:v>0</x:v>
      </x:c>
      <x:c r="W77" s="130" t="n">
        <x:f>U77*O77</x:f>
        <x:v>0</x:v>
      </x:c>
      <x:c r="X77" s="130" t="n">
        <x:f>U77*P77</x:f>
        <x:v>0</x:v>
      </x:c>
      <x:c r="Y77" s="130" t="n">
        <x:f>U77*Q77</x:f>
        <x:v>0</x:v>
      </x:c>
      <x:c r="Z77" s="130" t="n">
        <x:f>U77*R77</x:f>
        <x:v>0</x:v>
      </x:c>
      <x:c r="AA77" s="130" t="n">
        <x:f>U77*S77</x:f>
        <x:v>0</x:v>
      </x:c>
      <x:c r="AB77" s="130" t="n">
        <x:f>U77*T77</x:f>
        <x:v>0</x:v>
      </x:c>
    </x:row>
    <x:row r="78">
      <x:c r="A78" s="24" t="str">
        <x:f>IF('Réservations'!A78="","",'Réservations'!A78)</x:f>
      </x:c>
      <x:c r="B78" s="76" t="n">
        <x:f>IF('Réservations'!$N78&lt;&gt;"OK",0,MAX(0,MIN('Réservations'!$C78,DATE(Ouverture!$B$4,2,1))-MAX('Réservations'!$B78,DATE(Ouverture!$B$4,1,1))))</x:f>
        <x:v>0</x:v>
      </x:c>
      <x:c r="C78" s="76" t="n">
        <x:f>IF('Réservations'!$N78&lt;&gt;"OK",0,MAX(0,MIN('Réservations'!$C78,DATE(Ouverture!$B$4,3,1))-MAX('Réservations'!$B78,DATE(Ouverture!$B$4,2,1))))</x:f>
        <x:v>0</x:v>
      </x:c>
      <x:c r="D78" s="76" t="n">
        <x:f>IF('Réservations'!$N78&lt;&gt;"OK",0,MAX(0,MIN('Réservations'!$C78,DATE(Ouverture!$B$4,4,1))-MAX('Réservations'!$B78,DATE(Ouverture!$B$4,3,1))))</x:f>
        <x:v>0</x:v>
      </x:c>
      <x:c r="E78" s="76" t="n">
        <x:f>IF('Réservations'!$N78&lt;&gt;"OK",0,MAX(0,MIN('Réservations'!$C78,DATE(Ouverture!$B$4,5,1))-MAX('Réservations'!$B78,DATE(Ouverture!$B$4,4,1))))</x:f>
        <x:v>0</x:v>
      </x:c>
      <x:c r="F78" s="76" t="n">
        <x:f>IF('Réservations'!$N78&lt;&gt;"OK",0,MAX(0,MIN('Réservations'!$C78,DATE(Ouverture!$B$4,6,1))-MAX('Réservations'!$B78,DATE(Ouverture!$B$4,5,1))))</x:f>
        <x:v>0</x:v>
      </x:c>
      <x:c r="G78" s="76" t="n">
        <x:f>IF('Réservations'!$N78&lt;&gt;"OK",0,MAX(0,MIN('Réservations'!$C78,DATE(Ouverture!$B$4,7,1))-MAX('Réservations'!$B78,DATE(Ouverture!$B$4,6,1))))</x:f>
        <x:v>0</x:v>
      </x:c>
      <x:c r="H78" s="76" t="n">
        <x:f>IF('Réservations'!$N78&lt;&gt;"OK",0,MAX(0,MIN('Réservations'!$C78,DATE(Ouverture!$B$4,8,1))-MAX('Réservations'!$B78,DATE(Ouverture!$B$4,7,1))))</x:f>
        <x:v>0</x:v>
      </x:c>
      <x:c r="I78" s="76" t="n">
        <x:f>IF('Réservations'!$N78&lt;&gt;"OK",0,MAX(0,MIN('Réservations'!$C78,DATE(Ouverture!$B$4,9,1))-MAX('Réservations'!$B78,DATE(Ouverture!$B$4,8,1))))</x:f>
        <x:v>0</x:v>
      </x:c>
      <x:c r="J78" s="76" t="n">
        <x:f>IF('Réservations'!$N78&lt;&gt;"OK",0,MAX(0,MIN('Réservations'!$C78,DATE(Ouverture!$B$4,10,1))-MAX('Réservations'!$B78,DATE(Ouverture!$B$4,9,1))))</x:f>
        <x:v>0</x:v>
      </x:c>
      <x:c r="K78" s="76" t="n">
        <x:f>IF('Réservations'!$N78&lt;&gt;"OK",0,MAX(0,MIN('Réservations'!$C78,DATE(Ouverture!$B$4,11,1))-MAX('Réservations'!$B78,DATE(Ouverture!$B$4,10,1))))</x:f>
        <x:v>0</x:v>
      </x:c>
      <x:c r="L78" s="76" t="n">
        <x:f>IF('Réservations'!$N78&lt;&gt;"OK",0,MAX(0,MIN('Réservations'!$C78,DATE(Ouverture!$B$4,12,1))-MAX('Réservations'!$B78,DATE(Ouverture!$B$4,11,1))))</x:f>
        <x:v>0</x:v>
      </x:c>
      <x:c r="M78" s="76" t="n">
        <x:f>IF('Réservations'!$N78&lt;&gt;"OK",0,MAX(0,MIN('Réservations'!$C78,DATE(Ouverture!$B$4,13,1))-MAX('Réservations'!$B78,DATE(Ouverture!$B$4,12,1))))</x:f>
        <x:v>0</x:v>
      </x:c>
      <x:c r="N78" s="130" t="n">
        <x:f>IFERROR(IF('Réservations'!$N78="OK",'Réservations'!$G78/'Réservations'!$F78,0),0)</x:f>
        <x:v>0</x:v>
      </x:c>
      <x:c r="O78" s="130" t="n">
        <x:f>IFERROR(IF('Réservations'!$N78="OK",'Réservations'!$H78/'Réservations'!$F78,0),0)</x:f>
        <x:v>0</x:v>
      </x:c>
      <x:c r="P78" s="130" t="n">
        <x:f>IFERROR(IF('Réservations'!$N78="OK",'Réservations'!$I78/'Réservations'!$F78,0),0)</x:f>
        <x:v>0</x:v>
      </x:c>
      <x:c r="Q78" s="130" t="n">
        <x:f>IFERROR(IF('Réservations'!$N78="OK",'Réservations'!$J78/'Réservations'!$F78,0),0)</x:f>
        <x:v>0</x:v>
      </x:c>
      <x:c r="R78" s="130" t="n">
        <x:f>IFERROR(IF('Réservations'!$N78="OK",'Réservations'!$K78/'Réservations'!$F78,0),0)</x:f>
        <x:v>0</x:v>
      </x:c>
      <x:c r="S78" s="130" t="n">
        <x:f>IFERROR(IF('Réservations'!$N78="OK",'Réservations'!$L78/'Réservations'!$F78,0),0)</x:f>
        <x:v>0</x:v>
      </x:c>
      <x:c r="T78" s="130" t="n">
        <x:f>IFERROR(IF('Réservations'!$N78="OK",'Réservations'!$M78/'Réservations'!$F78,0),0)</x:f>
        <x:v>0</x:v>
      </x:c>
      <x:c r="U78" s="130" t="n">
        <x:f>SUM(B78:M78)</x:f>
        <x:v>0</x:v>
      </x:c>
      <x:c r="V78" s="130" t="n">
        <x:f>U78*N78</x:f>
        <x:v>0</x:v>
      </x:c>
      <x:c r="W78" s="130" t="n">
        <x:f>U78*O78</x:f>
        <x:v>0</x:v>
      </x:c>
      <x:c r="X78" s="130" t="n">
        <x:f>U78*P78</x:f>
        <x:v>0</x:v>
      </x:c>
      <x:c r="Y78" s="130" t="n">
        <x:f>U78*Q78</x:f>
        <x:v>0</x:v>
      </x:c>
      <x:c r="Z78" s="130" t="n">
        <x:f>U78*R78</x:f>
        <x:v>0</x:v>
      </x:c>
      <x:c r="AA78" s="130" t="n">
        <x:f>U78*S78</x:f>
        <x:v>0</x:v>
      </x:c>
      <x:c r="AB78" s="130" t="n">
        <x:f>U78*T78</x:f>
        <x:v>0</x:v>
      </x:c>
    </x:row>
    <x:row r="79">
      <x:c r="A79" s="24" t="str">
        <x:f>IF('Réservations'!A79="","",'Réservations'!A79)</x:f>
      </x:c>
      <x:c r="B79" s="76" t="n">
        <x:f>IF('Réservations'!$N79&lt;&gt;"OK",0,MAX(0,MIN('Réservations'!$C79,DATE(Ouverture!$B$4,2,1))-MAX('Réservations'!$B79,DATE(Ouverture!$B$4,1,1))))</x:f>
        <x:v>0</x:v>
      </x:c>
      <x:c r="C79" s="76" t="n">
        <x:f>IF('Réservations'!$N79&lt;&gt;"OK",0,MAX(0,MIN('Réservations'!$C79,DATE(Ouverture!$B$4,3,1))-MAX('Réservations'!$B79,DATE(Ouverture!$B$4,2,1))))</x:f>
        <x:v>0</x:v>
      </x:c>
      <x:c r="D79" s="76" t="n">
        <x:f>IF('Réservations'!$N79&lt;&gt;"OK",0,MAX(0,MIN('Réservations'!$C79,DATE(Ouverture!$B$4,4,1))-MAX('Réservations'!$B79,DATE(Ouverture!$B$4,3,1))))</x:f>
        <x:v>0</x:v>
      </x:c>
      <x:c r="E79" s="76" t="n">
        <x:f>IF('Réservations'!$N79&lt;&gt;"OK",0,MAX(0,MIN('Réservations'!$C79,DATE(Ouverture!$B$4,5,1))-MAX('Réservations'!$B79,DATE(Ouverture!$B$4,4,1))))</x:f>
        <x:v>0</x:v>
      </x:c>
      <x:c r="F79" s="76" t="n">
        <x:f>IF('Réservations'!$N79&lt;&gt;"OK",0,MAX(0,MIN('Réservations'!$C79,DATE(Ouverture!$B$4,6,1))-MAX('Réservations'!$B79,DATE(Ouverture!$B$4,5,1))))</x:f>
        <x:v>0</x:v>
      </x:c>
      <x:c r="G79" s="76" t="n">
        <x:f>IF('Réservations'!$N79&lt;&gt;"OK",0,MAX(0,MIN('Réservations'!$C79,DATE(Ouverture!$B$4,7,1))-MAX('Réservations'!$B79,DATE(Ouverture!$B$4,6,1))))</x:f>
        <x:v>0</x:v>
      </x:c>
      <x:c r="H79" s="76" t="n">
        <x:f>IF('Réservations'!$N79&lt;&gt;"OK",0,MAX(0,MIN('Réservations'!$C79,DATE(Ouverture!$B$4,8,1))-MAX('Réservations'!$B79,DATE(Ouverture!$B$4,7,1))))</x:f>
        <x:v>0</x:v>
      </x:c>
      <x:c r="I79" s="76" t="n">
        <x:f>IF('Réservations'!$N79&lt;&gt;"OK",0,MAX(0,MIN('Réservations'!$C79,DATE(Ouverture!$B$4,9,1))-MAX('Réservations'!$B79,DATE(Ouverture!$B$4,8,1))))</x:f>
        <x:v>0</x:v>
      </x:c>
      <x:c r="J79" s="76" t="n">
        <x:f>IF('Réservations'!$N79&lt;&gt;"OK",0,MAX(0,MIN('Réservations'!$C79,DATE(Ouverture!$B$4,10,1))-MAX('Réservations'!$B79,DATE(Ouverture!$B$4,9,1))))</x:f>
        <x:v>0</x:v>
      </x:c>
      <x:c r="K79" s="76" t="n">
        <x:f>IF('Réservations'!$N79&lt;&gt;"OK",0,MAX(0,MIN('Réservations'!$C79,DATE(Ouverture!$B$4,11,1))-MAX('Réservations'!$B79,DATE(Ouverture!$B$4,10,1))))</x:f>
        <x:v>0</x:v>
      </x:c>
      <x:c r="L79" s="76" t="n">
        <x:f>IF('Réservations'!$N79&lt;&gt;"OK",0,MAX(0,MIN('Réservations'!$C79,DATE(Ouverture!$B$4,12,1))-MAX('Réservations'!$B79,DATE(Ouverture!$B$4,11,1))))</x:f>
        <x:v>0</x:v>
      </x:c>
      <x:c r="M79" s="76" t="n">
        <x:f>IF('Réservations'!$N79&lt;&gt;"OK",0,MAX(0,MIN('Réservations'!$C79,DATE(Ouverture!$B$4,13,1))-MAX('Réservations'!$B79,DATE(Ouverture!$B$4,12,1))))</x:f>
        <x:v>0</x:v>
      </x:c>
      <x:c r="N79" s="130" t="n">
        <x:f>IFERROR(IF('Réservations'!$N79="OK",'Réservations'!$G79/'Réservations'!$F79,0),0)</x:f>
        <x:v>0</x:v>
      </x:c>
      <x:c r="O79" s="130" t="n">
        <x:f>IFERROR(IF('Réservations'!$N79="OK",'Réservations'!$H79/'Réservations'!$F79,0),0)</x:f>
        <x:v>0</x:v>
      </x:c>
      <x:c r="P79" s="130" t="n">
        <x:f>IFERROR(IF('Réservations'!$N79="OK",'Réservations'!$I79/'Réservations'!$F79,0),0)</x:f>
        <x:v>0</x:v>
      </x:c>
      <x:c r="Q79" s="130" t="n">
        <x:f>IFERROR(IF('Réservations'!$N79="OK",'Réservations'!$J79/'Réservations'!$F79,0),0)</x:f>
        <x:v>0</x:v>
      </x:c>
      <x:c r="R79" s="130" t="n">
        <x:f>IFERROR(IF('Réservations'!$N79="OK",'Réservations'!$K79/'Réservations'!$F79,0),0)</x:f>
        <x:v>0</x:v>
      </x:c>
      <x:c r="S79" s="130" t="n">
        <x:f>IFERROR(IF('Réservations'!$N79="OK",'Réservations'!$L79/'Réservations'!$F79,0),0)</x:f>
        <x:v>0</x:v>
      </x:c>
      <x:c r="T79" s="130" t="n">
        <x:f>IFERROR(IF('Réservations'!$N79="OK",'Réservations'!$M79/'Réservations'!$F79,0),0)</x:f>
        <x:v>0</x:v>
      </x:c>
      <x:c r="U79" s="130" t="n">
        <x:f>SUM(B79:M79)</x:f>
        <x:v>0</x:v>
      </x:c>
      <x:c r="V79" s="130" t="n">
        <x:f>U79*N79</x:f>
        <x:v>0</x:v>
      </x:c>
      <x:c r="W79" s="130" t="n">
        <x:f>U79*O79</x:f>
        <x:v>0</x:v>
      </x:c>
      <x:c r="X79" s="130" t="n">
        <x:f>U79*P79</x:f>
        <x:v>0</x:v>
      </x:c>
      <x:c r="Y79" s="130" t="n">
        <x:f>U79*Q79</x:f>
        <x:v>0</x:v>
      </x:c>
      <x:c r="Z79" s="130" t="n">
        <x:f>U79*R79</x:f>
        <x:v>0</x:v>
      </x:c>
      <x:c r="AA79" s="130" t="n">
        <x:f>U79*S79</x:f>
        <x:v>0</x:v>
      </x:c>
      <x:c r="AB79" s="130" t="n">
        <x:f>U79*T79</x:f>
        <x:v>0</x:v>
      </x:c>
    </x:row>
    <x:row r="80">
      <x:c r="A80" s="24" t="str">
        <x:f>IF('Réservations'!A80="","",'Réservations'!A80)</x:f>
      </x:c>
      <x:c r="B80" s="76" t="n">
        <x:f>IF('Réservations'!$N80&lt;&gt;"OK",0,MAX(0,MIN('Réservations'!$C80,DATE(Ouverture!$B$4,2,1))-MAX('Réservations'!$B80,DATE(Ouverture!$B$4,1,1))))</x:f>
        <x:v>0</x:v>
      </x:c>
      <x:c r="C80" s="76" t="n">
        <x:f>IF('Réservations'!$N80&lt;&gt;"OK",0,MAX(0,MIN('Réservations'!$C80,DATE(Ouverture!$B$4,3,1))-MAX('Réservations'!$B80,DATE(Ouverture!$B$4,2,1))))</x:f>
        <x:v>0</x:v>
      </x:c>
      <x:c r="D80" s="76" t="n">
        <x:f>IF('Réservations'!$N80&lt;&gt;"OK",0,MAX(0,MIN('Réservations'!$C80,DATE(Ouverture!$B$4,4,1))-MAX('Réservations'!$B80,DATE(Ouverture!$B$4,3,1))))</x:f>
        <x:v>0</x:v>
      </x:c>
      <x:c r="E80" s="76" t="n">
        <x:f>IF('Réservations'!$N80&lt;&gt;"OK",0,MAX(0,MIN('Réservations'!$C80,DATE(Ouverture!$B$4,5,1))-MAX('Réservations'!$B80,DATE(Ouverture!$B$4,4,1))))</x:f>
        <x:v>0</x:v>
      </x:c>
      <x:c r="F80" s="76" t="n">
        <x:f>IF('Réservations'!$N80&lt;&gt;"OK",0,MAX(0,MIN('Réservations'!$C80,DATE(Ouverture!$B$4,6,1))-MAX('Réservations'!$B80,DATE(Ouverture!$B$4,5,1))))</x:f>
        <x:v>0</x:v>
      </x:c>
      <x:c r="G80" s="76" t="n">
        <x:f>IF('Réservations'!$N80&lt;&gt;"OK",0,MAX(0,MIN('Réservations'!$C80,DATE(Ouverture!$B$4,7,1))-MAX('Réservations'!$B80,DATE(Ouverture!$B$4,6,1))))</x:f>
        <x:v>0</x:v>
      </x:c>
      <x:c r="H80" s="76" t="n">
        <x:f>IF('Réservations'!$N80&lt;&gt;"OK",0,MAX(0,MIN('Réservations'!$C80,DATE(Ouverture!$B$4,8,1))-MAX('Réservations'!$B80,DATE(Ouverture!$B$4,7,1))))</x:f>
        <x:v>0</x:v>
      </x:c>
      <x:c r="I80" s="76" t="n">
        <x:f>IF('Réservations'!$N80&lt;&gt;"OK",0,MAX(0,MIN('Réservations'!$C80,DATE(Ouverture!$B$4,9,1))-MAX('Réservations'!$B80,DATE(Ouverture!$B$4,8,1))))</x:f>
        <x:v>0</x:v>
      </x:c>
      <x:c r="J80" s="76" t="n">
        <x:f>IF('Réservations'!$N80&lt;&gt;"OK",0,MAX(0,MIN('Réservations'!$C80,DATE(Ouverture!$B$4,10,1))-MAX('Réservations'!$B80,DATE(Ouverture!$B$4,9,1))))</x:f>
        <x:v>0</x:v>
      </x:c>
      <x:c r="K80" s="76" t="n">
        <x:f>IF('Réservations'!$N80&lt;&gt;"OK",0,MAX(0,MIN('Réservations'!$C80,DATE(Ouverture!$B$4,11,1))-MAX('Réservations'!$B80,DATE(Ouverture!$B$4,10,1))))</x:f>
        <x:v>0</x:v>
      </x:c>
      <x:c r="L80" s="76" t="n">
        <x:f>IF('Réservations'!$N80&lt;&gt;"OK",0,MAX(0,MIN('Réservations'!$C80,DATE(Ouverture!$B$4,12,1))-MAX('Réservations'!$B80,DATE(Ouverture!$B$4,11,1))))</x:f>
        <x:v>0</x:v>
      </x:c>
      <x:c r="M80" s="76" t="n">
        <x:f>IF('Réservations'!$N80&lt;&gt;"OK",0,MAX(0,MIN('Réservations'!$C80,DATE(Ouverture!$B$4,13,1))-MAX('Réservations'!$B80,DATE(Ouverture!$B$4,12,1))))</x:f>
        <x:v>0</x:v>
      </x:c>
      <x:c r="N80" s="130" t="n">
        <x:f>IFERROR(IF('Réservations'!$N80="OK",'Réservations'!$G80/'Réservations'!$F80,0),0)</x:f>
        <x:v>0</x:v>
      </x:c>
      <x:c r="O80" s="130" t="n">
        <x:f>IFERROR(IF('Réservations'!$N80="OK",'Réservations'!$H80/'Réservations'!$F80,0),0)</x:f>
        <x:v>0</x:v>
      </x:c>
      <x:c r="P80" s="130" t="n">
        <x:f>IFERROR(IF('Réservations'!$N80="OK",'Réservations'!$I80/'Réservations'!$F80,0),0)</x:f>
        <x:v>0</x:v>
      </x:c>
      <x:c r="Q80" s="130" t="n">
        <x:f>IFERROR(IF('Réservations'!$N80="OK",'Réservations'!$J80/'Réservations'!$F80,0),0)</x:f>
        <x:v>0</x:v>
      </x:c>
      <x:c r="R80" s="130" t="n">
        <x:f>IFERROR(IF('Réservations'!$N80="OK",'Réservations'!$K80/'Réservations'!$F80,0),0)</x:f>
        <x:v>0</x:v>
      </x:c>
      <x:c r="S80" s="130" t="n">
        <x:f>IFERROR(IF('Réservations'!$N80="OK",'Réservations'!$L80/'Réservations'!$F80,0),0)</x:f>
        <x:v>0</x:v>
      </x:c>
      <x:c r="T80" s="130" t="n">
        <x:f>IFERROR(IF('Réservations'!$N80="OK",'Réservations'!$M80/'Réservations'!$F80,0),0)</x:f>
        <x:v>0</x:v>
      </x:c>
      <x:c r="U80" s="130" t="n">
        <x:f>SUM(B80:M80)</x:f>
        <x:v>0</x:v>
      </x:c>
      <x:c r="V80" s="130" t="n">
        <x:f>U80*N80</x:f>
        <x:v>0</x:v>
      </x:c>
      <x:c r="W80" s="130" t="n">
        <x:f>U80*O80</x:f>
        <x:v>0</x:v>
      </x:c>
      <x:c r="X80" s="130" t="n">
        <x:f>U80*P80</x:f>
        <x:v>0</x:v>
      </x:c>
      <x:c r="Y80" s="130" t="n">
        <x:f>U80*Q80</x:f>
        <x:v>0</x:v>
      </x:c>
      <x:c r="Z80" s="130" t="n">
        <x:f>U80*R80</x:f>
        <x:v>0</x:v>
      </x:c>
      <x:c r="AA80" s="130" t="n">
        <x:f>U80*S80</x:f>
        <x:v>0</x:v>
      </x:c>
      <x:c r="AB80" s="130" t="n">
        <x:f>U80*T80</x:f>
        <x:v>0</x:v>
      </x:c>
    </x:row>
    <x:row r="81">
      <x:c r="A81" s="24" t="str">
        <x:f>IF('Réservations'!A81="","",'Réservations'!A81)</x:f>
      </x:c>
      <x:c r="B81" s="76" t="n">
        <x:f>IF('Réservations'!$N81&lt;&gt;"OK",0,MAX(0,MIN('Réservations'!$C81,DATE(Ouverture!$B$4,2,1))-MAX('Réservations'!$B81,DATE(Ouverture!$B$4,1,1))))</x:f>
        <x:v>0</x:v>
      </x:c>
      <x:c r="C81" s="76" t="n">
        <x:f>IF('Réservations'!$N81&lt;&gt;"OK",0,MAX(0,MIN('Réservations'!$C81,DATE(Ouverture!$B$4,3,1))-MAX('Réservations'!$B81,DATE(Ouverture!$B$4,2,1))))</x:f>
        <x:v>0</x:v>
      </x:c>
      <x:c r="D81" s="76" t="n">
        <x:f>IF('Réservations'!$N81&lt;&gt;"OK",0,MAX(0,MIN('Réservations'!$C81,DATE(Ouverture!$B$4,4,1))-MAX('Réservations'!$B81,DATE(Ouverture!$B$4,3,1))))</x:f>
        <x:v>0</x:v>
      </x:c>
      <x:c r="E81" s="76" t="n">
        <x:f>IF('Réservations'!$N81&lt;&gt;"OK",0,MAX(0,MIN('Réservations'!$C81,DATE(Ouverture!$B$4,5,1))-MAX('Réservations'!$B81,DATE(Ouverture!$B$4,4,1))))</x:f>
        <x:v>0</x:v>
      </x:c>
      <x:c r="F81" s="76" t="n">
        <x:f>IF('Réservations'!$N81&lt;&gt;"OK",0,MAX(0,MIN('Réservations'!$C81,DATE(Ouverture!$B$4,6,1))-MAX('Réservations'!$B81,DATE(Ouverture!$B$4,5,1))))</x:f>
        <x:v>0</x:v>
      </x:c>
      <x:c r="G81" s="76" t="n">
        <x:f>IF('Réservations'!$N81&lt;&gt;"OK",0,MAX(0,MIN('Réservations'!$C81,DATE(Ouverture!$B$4,7,1))-MAX('Réservations'!$B81,DATE(Ouverture!$B$4,6,1))))</x:f>
        <x:v>0</x:v>
      </x:c>
      <x:c r="H81" s="76" t="n">
        <x:f>IF('Réservations'!$N81&lt;&gt;"OK",0,MAX(0,MIN('Réservations'!$C81,DATE(Ouverture!$B$4,8,1))-MAX('Réservations'!$B81,DATE(Ouverture!$B$4,7,1))))</x:f>
        <x:v>0</x:v>
      </x:c>
      <x:c r="I81" s="76" t="n">
        <x:f>IF('Réservations'!$N81&lt;&gt;"OK",0,MAX(0,MIN('Réservations'!$C81,DATE(Ouverture!$B$4,9,1))-MAX('Réservations'!$B81,DATE(Ouverture!$B$4,8,1))))</x:f>
        <x:v>0</x:v>
      </x:c>
      <x:c r="J81" s="76" t="n">
        <x:f>IF('Réservations'!$N81&lt;&gt;"OK",0,MAX(0,MIN('Réservations'!$C81,DATE(Ouverture!$B$4,10,1))-MAX('Réservations'!$B81,DATE(Ouverture!$B$4,9,1))))</x:f>
        <x:v>0</x:v>
      </x:c>
      <x:c r="K81" s="76" t="n">
        <x:f>IF('Réservations'!$N81&lt;&gt;"OK",0,MAX(0,MIN('Réservations'!$C81,DATE(Ouverture!$B$4,11,1))-MAX('Réservations'!$B81,DATE(Ouverture!$B$4,10,1))))</x:f>
        <x:v>0</x:v>
      </x:c>
      <x:c r="L81" s="76" t="n">
        <x:f>IF('Réservations'!$N81&lt;&gt;"OK",0,MAX(0,MIN('Réservations'!$C81,DATE(Ouverture!$B$4,12,1))-MAX('Réservations'!$B81,DATE(Ouverture!$B$4,11,1))))</x:f>
        <x:v>0</x:v>
      </x:c>
      <x:c r="M81" s="76" t="n">
        <x:f>IF('Réservations'!$N81&lt;&gt;"OK",0,MAX(0,MIN('Réservations'!$C81,DATE(Ouverture!$B$4,13,1))-MAX('Réservations'!$B81,DATE(Ouverture!$B$4,12,1))))</x:f>
        <x:v>0</x:v>
      </x:c>
      <x:c r="N81" s="130" t="n">
        <x:f>IFERROR(IF('Réservations'!$N81="OK",'Réservations'!$G81/'Réservations'!$F81,0),0)</x:f>
        <x:v>0</x:v>
      </x:c>
      <x:c r="O81" s="130" t="n">
        <x:f>IFERROR(IF('Réservations'!$N81="OK",'Réservations'!$H81/'Réservations'!$F81,0),0)</x:f>
        <x:v>0</x:v>
      </x:c>
      <x:c r="P81" s="130" t="n">
        <x:f>IFERROR(IF('Réservations'!$N81="OK",'Réservations'!$I81/'Réservations'!$F81,0),0)</x:f>
        <x:v>0</x:v>
      </x:c>
      <x:c r="Q81" s="130" t="n">
        <x:f>IFERROR(IF('Réservations'!$N81="OK",'Réservations'!$J81/'Réservations'!$F81,0),0)</x:f>
        <x:v>0</x:v>
      </x:c>
      <x:c r="R81" s="130" t="n">
        <x:f>IFERROR(IF('Réservations'!$N81="OK",'Réservations'!$K81/'Réservations'!$F81,0),0)</x:f>
        <x:v>0</x:v>
      </x:c>
      <x:c r="S81" s="130" t="n">
        <x:f>IFERROR(IF('Réservations'!$N81="OK",'Réservations'!$L81/'Réservations'!$F81,0),0)</x:f>
        <x:v>0</x:v>
      </x:c>
      <x:c r="T81" s="130" t="n">
        <x:f>IFERROR(IF('Réservations'!$N81="OK",'Réservations'!$M81/'Réservations'!$F81,0),0)</x:f>
        <x:v>0</x:v>
      </x:c>
      <x:c r="U81" s="130" t="n">
        <x:f>SUM(B81:M81)</x:f>
        <x:v>0</x:v>
      </x:c>
      <x:c r="V81" s="130" t="n">
        <x:f>U81*N81</x:f>
        <x:v>0</x:v>
      </x:c>
      <x:c r="W81" s="130" t="n">
        <x:f>U81*O81</x:f>
        <x:v>0</x:v>
      </x:c>
      <x:c r="X81" s="130" t="n">
        <x:f>U81*P81</x:f>
        <x:v>0</x:v>
      </x:c>
      <x:c r="Y81" s="130" t="n">
        <x:f>U81*Q81</x:f>
        <x:v>0</x:v>
      </x:c>
      <x:c r="Z81" s="130" t="n">
        <x:f>U81*R81</x:f>
        <x:v>0</x:v>
      </x:c>
      <x:c r="AA81" s="130" t="n">
        <x:f>U81*S81</x:f>
        <x:v>0</x:v>
      </x:c>
      <x:c r="AB81" s="130" t="n">
        <x:f>U81*T81</x:f>
        <x:v>0</x:v>
      </x:c>
    </x:row>
    <x:row r="82">
      <x:c r="A82" s="24" t="str">
        <x:f>IF('Réservations'!A82="","",'Réservations'!A82)</x:f>
      </x:c>
      <x:c r="B82" s="76" t="n">
        <x:f>IF('Réservations'!$N82&lt;&gt;"OK",0,MAX(0,MIN('Réservations'!$C82,DATE(Ouverture!$B$4,2,1))-MAX('Réservations'!$B82,DATE(Ouverture!$B$4,1,1))))</x:f>
        <x:v>0</x:v>
      </x:c>
      <x:c r="C82" s="76" t="n">
        <x:f>IF('Réservations'!$N82&lt;&gt;"OK",0,MAX(0,MIN('Réservations'!$C82,DATE(Ouverture!$B$4,3,1))-MAX('Réservations'!$B82,DATE(Ouverture!$B$4,2,1))))</x:f>
        <x:v>0</x:v>
      </x:c>
      <x:c r="D82" s="76" t="n">
        <x:f>IF('Réservations'!$N82&lt;&gt;"OK",0,MAX(0,MIN('Réservations'!$C82,DATE(Ouverture!$B$4,4,1))-MAX('Réservations'!$B82,DATE(Ouverture!$B$4,3,1))))</x:f>
        <x:v>0</x:v>
      </x:c>
      <x:c r="E82" s="76" t="n">
        <x:f>IF('Réservations'!$N82&lt;&gt;"OK",0,MAX(0,MIN('Réservations'!$C82,DATE(Ouverture!$B$4,5,1))-MAX('Réservations'!$B82,DATE(Ouverture!$B$4,4,1))))</x:f>
        <x:v>0</x:v>
      </x:c>
      <x:c r="F82" s="76" t="n">
        <x:f>IF('Réservations'!$N82&lt;&gt;"OK",0,MAX(0,MIN('Réservations'!$C82,DATE(Ouverture!$B$4,6,1))-MAX('Réservations'!$B82,DATE(Ouverture!$B$4,5,1))))</x:f>
        <x:v>0</x:v>
      </x:c>
      <x:c r="G82" s="76" t="n">
        <x:f>IF('Réservations'!$N82&lt;&gt;"OK",0,MAX(0,MIN('Réservations'!$C82,DATE(Ouverture!$B$4,7,1))-MAX('Réservations'!$B82,DATE(Ouverture!$B$4,6,1))))</x:f>
        <x:v>0</x:v>
      </x:c>
      <x:c r="H82" s="76" t="n">
        <x:f>IF('Réservations'!$N82&lt;&gt;"OK",0,MAX(0,MIN('Réservations'!$C82,DATE(Ouverture!$B$4,8,1))-MAX('Réservations'!$B82,DATE(Ouverture!$B$4,7,1))))</x:f>
        <x:v>0</x:v>
      </x:c>
      <x:c r="I82" s="76" t="n">
        <x:f>IF('Réservations'!$N82&lt;&gt;"OK",0,MAX(0,MIN('Réservations'!$C82,DATE(Ouverture!$B$4,9,1))-MAX('Réservations'!$B82,DATE(Ouverture!$B$4,8,1))))</x:f>
        <x:v>0</x:v>
      </x:c>
      <x:c r="J82" s="76" t="n">
        <x:f>IF('Réservations'!$N82&lt;&gt;"OK",0,MAX(0,MIN('Réservations'!$C82,DATE(Ouverture!$B$4,10,1))-MAX('Réservations'!$B82,DATE(Ouverture!$B$4,9,1))))</x:f>
        <x:v>0</x:v>
      </x:c>
      <x:c r="K82" s="76" t="n">
        <x:f>IF('Réservations'!$N82&lt;&gt;"OK",0,MAX(0,MIN('Réservations'!$C82,DATE(Ouverture!$B$4,11,1))-MAX('Réservations'!$B82,DATE(Ouverture!$B$4,10,1))))</x:f>
        <x:v>0</x:v>
      </x:c>
      <x:c r="L82" s="76" t="n">
        <x:f>IF('Réservations'!$N82&lt;&gt;"OK",0,MAX(0,MIN('Réservations'!$C82,DATE(Ouverture!$B$4,12,1))-MAX('Réservations'!$B82,DATE(Ouverture!$B$4,11,1))))</x:f>
        <x:v>0</x:v>
      </x:c>
      <x:c r="M82" s="76" t="n">
        <x:f>IF('Réservations'!$N82&lt;&gt;"OK",0,MAX(0,MIN('Réservations'!$C82,DATE(Ouverture!$B$4,13,1))-MAX('Réservations'!$B82,DATE(Ouverture!$B$4,12,1))))</x:f>
        <x:v>0</x:v>
      </x:c>
      <x:c r="N82" s="130" t="n">
        <x:f>IFERROR(IF('Réservations'!$N82="OK",'Réservations'!$G82/'Réservations'!$F82,0),0)</x:f>
        <x:v>0</x:v>
      </x:c>
      <x:c r="O82" s="130" t="n">
        <x:f>IFERROR(IF('Réservations'!$N82="OK",'Réservations'!$H82/'Réservations'!$F82,0),0)</x:f>
        <x:v>0</x:v>
      </x:c>
      <x:c r="P82" s="130" t="n">
        <x:f>IFERROR(IF('Réservations'!$N82="OK",'Réservations'!$I82/'Réservations'!$F82,0),0)</x:f>
        <x:v>0</x:v>
      </x:c>
      <x:c r="Q82" s="130" t="n">
        <x:f>IFERROR(IF('Réservations'!$N82="OK",'Réservations'!$J82/'Réservations'!$F82,0),0)</x:f>
        <x:v>0</x:v>
      </x:c>
      <x:c r="R82" s="130" t="n">
        <x:f>IFERROR(IF('Réservations'!$N82="OK",'Réservations'!$K82/'Réservations'!$F82,0),0)</x:f>
        <x:v>0</x:v>
      </x:c>
      <x:c r="S82" s="130" t="n">
        <x:f>IFERROR(IF('Réservations'!$N82="OK",'Réservations'!$L82/'Réservations'!$F82,0),0)</x:f>
        <x:v>0</x:v>
      </x:c>
      <x:c r="T82" s="130" t="n">
        <x:f>IFERROR(IF('Réservations'!$N82="OK",'Réservations'!$M82/'Réservations'!$F82,0),0)</x:f>
        <x:v>0</x:v>
      </x:c>
      <x:c r="U82" s="130" t="n">
        <x:f>SUM(B82:M82)</x:f>
        <x:v>0</x:v>
      </x:c>
      <x:c r="V82" s="130" t="n">
        <x:f>U82*N82</x:f>
        <x:v>0</x:v>
      </x:c>
      <x:c r="W82" s="130" t="n">
        <x:f>U82*O82</x:f>
        <x:v>0</x:v>
      </x:c>
      <x:c r="X82" s="130" t="n">
        <x:f>U82*P82</x:f>
        <x:v>0</x:v>
      </x:c>
      <x:c r="Y82" s="130" t="n">
        <x:f>U82*Q82</x:f>
        <x:v>0</x:v>
      </x:c>
      <x:c r="Z82" s="130" t="n">
        <x:f>U82*R82</x:f>
        <x:v>0</x:v>
      </x:c>
      <x:c r="AA82" s="130" t="n">
        <x:f>U82*S82</x:f>
        <x:v>0</x:v>
      </x:c>
      <x:c r="AB82" s="130" t="n">
        <x:f>U82*T82</x:f>
        <x:v>0</x:v>
      </x:c>
    </x:row>
    <x:row r="83">
      <x:c r="A83" s="24" t="str">
        <x:f>IF('Réservations'!A83="","",'Réservations'!A83)</x:f>
      </x:c>
      <x:c r="B83" s="76" t="n">
        <x:f>IF('Réservations'!$N83&lt;&gt;"OK",0,MAX(0,MIN('Réservations'!$C83,DATE(Ouverture!$B$4,2,1))-MAX('Réservations'!$B83,DATE(Ouverture!$B$4,1,1))))</x:f>
        <x:v>0</x:v>
      </x:c>
      <x:c r="C83" s="76" t="n">
        <x:f>IF('Réservations'!$N83&lt;&gt;"OK",0,MAX(0,MIN('Réservations'!$C83,DATE(Ouverture!$B$4,3,1))-MAX('Réservations'!$B83,DATE(Ouverture!$B$4,2,1))))</x:f>
        <x:v>0</x:v>
      </x:c>
      <x:c r="D83" s="76" t="n">
        <x:f>IF('Réservations'!$N83&lt;&gt;"OK",0,MAX(0,MIN('Réservations'!$C83,DATE(Ouverture!$B$4,4,1))-MAX('Réservations'!$B83,DATE(Ouverture!$B$4,3,1))))</x:f>
        <x:v>0</x:v>
      </x:c>
      <x:c r="E83" s="76" t="n">
        <x:f>IF('Réservations'!$N83&lt;&gt;"OK",0,MAX(0,MIN('Réservations'!$C83,DATE(Ouverture!$B$4,5,1))-MAX('Réservations'!$B83,DATE(Ouverture!$B$4,4,1))))</x:f>
        <x:v>0</x:v>
      </x:c>
      <x:c r="F83" s="76" t="n">
        <x:f>IF('Réservations'!$N83&lt;&gt;"OK",0,MAX(0,MIN('Réservations'!$C83,DATE(Ouverture!$B$4,6,1))-MAX('Réservations'!$B83,DATE(Ouverture!$B$4,5,1))))</x:f>
        <x:v>0</x:v>
      </x:c>
      <x:c r="G83" s="76" t="n">
        <x:f>IF('Réservations'!$N83&lt;&gt;"OK",0,MAX(0,MIN('Réservations'!$C83,DATE(Ouverture!$B$4,7,1))-MAX('Réservations'!$B83,DATE(Ouverture!$B$4,6,1))))</x:f>
        <x:v>0</x:v>
      </x:c>
      <x:c r="H83" s="76" t="n">
        <x:f>IF('Réservations'!$N83&lt;&gt;"OK",0,MAX(0,MIN('Réservations'!$C83,DATE(Ouverture!$B$4,8,1))-MAX('Réservations'!$B83,DATE(Ouverture!$B$4,7,1))))</x:f>
        <x:v>0</x:v>
      </x:c>
      <x:c r="I83" s="76" t="n">
        <x:f>IF('Réservations'!$N83&lt;&gt;"OK",0,MAX(0,MIN('Réservations'!$C83,DATE(Ouverture!$B$4,9,1))-MAX('Réservations'!$B83,DATE(Ouverture!$B$4,8,1))))</x:f>
        <x:v>0</x:v>
      </x:c>
      <x:c r="J83" s="76" t="n">
        <x:f>IF('Réservations'!$N83&lt;&gt;"OK",0,MAX(0,MIN('Réservations'!$C83,DATE(Ouverture!$B$4,10,1))-MAX('Réservations'!$B83,DATE(Ouverture!$B$4,9,1))))</x:f>
        <x:v>0</x:v>
      </x:c>
      <x:c r="K83" s="76" t="n">
        <x:f>IF('Réservations'!$N83&lt;&gt;"OK",0,MAX(0,MIN('Réservations'!$C83,DATE(Ouverture!$B$4,11,1))-MAX('Réservations'!$B83,DATE(Ouverture!$B$4,10,1))))</x:f>
        <x:v>0</x:v>
      </x:c>
      <x:c r="L83" s="76" t="n">
        <x:f>IF('Réservations'!$N83&lt;&gt;"OK",0,MAX(0,MIN('Réservations'!$C83,DATE(Ouverture!$B$4,12,1))-MAX('Réservations'!$B83,DATE(Ouverture!$B$4,11,1))))</x:f>
        <x:v>0</x:v>
      </x:c>
      <x:c r="M83" s="76" t="n">
        <x:f>IF('Réservations'!$N83&lt;&gt;"OK",0,MAX(0,MIN('Réservations'!$C83,DATE(Ouverture!$B$4,13,1))-MAX('Réservations'!$B83,DATE(Ouverture!$B$4,12,1))))</x:f>
        <x:v>0</x:v>
      </x:c>
      <x:c r="N83" s="130" t="n">
        <x:f>IFERROR(IF('Réservations'!$N83="OK",'Réservations'!$G83/'Réservations'!$F83,0),0)</x:f>
        <x:v>0</x:v>
      </x:c>
      <x:c r="O83" s="130" t="n">
        <x:f>IFERROR(IF('Réservations'!$N83="OK",'Réservations'!$H83/'Réservations'!$F83,0),0)</x:f>
        <x:v>0</x:v>
      </x:c>
      <x:c r="P83" s="130" t="n">
        <x:f>IFERROR(IF('Réservations'!$N83="OK",'Réservations'!$I83/'Réservations'!$F83,0),0)</x:f>
        <x:v>0</x:v>
      </x:c>
      <x:c r="Q83" s="130" t="n">
        <x:f>IFERROR(IF('Réservations'!$N83="OK",'Réservations'!$J83/'Réservations'!$F83,0),0)</x:f>
        <x:v>0</x:v>
      </x:c>
      <x:c r="R83" s="130" t="n">
        <x:f>IFERROR(IF('Réservations'!$N83="OK",'Réservations'!$K83/'Réservations'!$F83,0),0)</x:f>
        <x:v>0</x:v>
      </x:c>
      <x:c r="S83" s="130" t="n">
        <x:f>IFERROR(IF('Réservations'!$N83="OK",'Réservations'!$L83/'Réservations'!$F83,0),0)</x:f>
        <x:v>0</x:v>
      </x:c>
      <x:c r="T83" s="130" t="n">
        <x:f>IFERROR(IF('Réservations'!$N83="OK",'Réservations'!$M83/'Réservations'!$F83,0),0)</x:f>
        <x:v>0</x:v>
      </x:c>
      <x:c r="U83" s="130" t="n">
        <x:f>SUM(B83:M83)</x:f>
        <x:v>0</x:v>
      </x:c>
      <x:c r="V83" s="130" t="n">
        <x:f>U83*N83</x:f>
        <x:v>0</x:v>
      </x:c>
      <x:c r="W83" s="130" t="n">
        <x:f>U83*O83</x:f>
        <x:v>0</x:v>
      </x:c>
      <x:c r="X83" s="130" t="n">
        <x:f>U83*P83</x:f>
        <x:v>0</x:v>
      </x:c>
      <x:c r="Y83" s="130" t="n">
        <x:f>U83*Q83</x:f>
        <x:v>0</x:v>
      </x:c>
      <x:c r="Z83" s="130" t="n">
        <x:f>U83*R83</x:f>
        <x:v>0</x:v>
      </x:c>
      <x:c r="AA83" s="130" t="n">
        <x:f>U83*S83</x:f>
        <x:v>0</x:v>
      </x:c>
      <x:c r="AB83" s="130" t="n">
        <x:f>U83*T83</x:f>
        <x:v>0</x:v>
      </x:c>
    </x:row>
    <x:row r="84">
      <x:c r="A84" s="24" t="str">
        <x:f>IF('Réservations'!A84="","",'Réservations'!A84)</x:f>
      </x:c>
      <x:c r="B84" s="76" t="n">
        <x:f>IF('Réservations'!$N84&lt;&gt;"OK",0,MAX(0,MIN('Réservations'!$C84,DATE(Ouverture!$B$4,2,1))-MAX('Réservations'!$B84,DATE(Ouverture!$B$4,1,1))))</x:f>
        <x:v>0</x:v>
      </x:c>
      <x:c r="C84" s="76" t="n">
        <x:f>IF('Réservations'!$N84&lt;&gt;"OK",0,MAX(0,MIN('Réservations'!$C84,DATE(Ouverture!$B$4,3,1))-MAX('Réservations'!$B84,DATE(Ouverture!$B$4,2,1))))</x:f>
        <x:v>0</x:v>
      </x:c>
      <x:c r="D84" s="76" t="n">
        <x:f>IF('Réservations'!$N84&lt;&gt;"OK",0,MAX(0,MIN('Réservations'!$C84,DATE(Ouverture!$B$4,4,1))-MAX('Réservations'!$B84,DATE(Ouverture!$B$4,3,1))))</x:f>
        <x:v>0</x:v>
      </x:c>
      <x:c r="E84" s="76" t="n">
        <x:f>IF('Réservations'!$N84&lt;&gt;"OK",0,MAX(0,MIN('Réservations'!$C84,DATE(Ouverture!$B$4,5,1))-MAX('Réservations'!$B84,DATE(Ouverture!$B$4,4,1))))</x:f>
        <x:v>0</x:v>
      </x:c>
      <x:c r="F84" s="76" t="n">
        <x:f>IF('Réservations'!$N84&lt;&gt;"OK",0,MAX(0,MIN('Réservations'!$C84,DATE(Ouverture!$B$4,6,1))-MAX('Réservations'!$B84,DATE(Ouverture!$B$4,5,1))))</x:f>
        <x:v>0</x:v>
      </x:c>
      <x:c r="G84" s="76" t="n">
        <x:f>IF('Réservations'!$N84&lt;&gt;"OK",0,MAX(0,MIN('Réservations'!$C84,DATE(Ouverture!$B$4,7,1))-MAX('Réservations'!$B84,DATE(Ouverture!$B$4,6,1))))</x:f>
        <x:v>0</x:v>
      </x:c>
      <x:c r="H84" s="76" t="n">
        <x:f>IF('Réservations'!$N84&lt;&gt;"OK",0,MAX(0,MIN('Réservations'!$C84,DATE(Ouverture!$B$4,8,1))-MAX('Réservations'!$B84,DATE(Ouverture!$B$4,7,1))))</x:f>
        <x:v>0</x:v>
      </x:c>
      <x:c r="I84" s="76" t="n">
        <x:f>IF('Réservations'!$N84&lt;&gt;"OK",0,MAX(0,MIN('Réservations'!$C84,DATE(Ouverture!$B$4,9,1))-MAX('Réservations'!$B84,DATE(Ouverture!$B$4,8,1))))</x:f>
        <x:v>0</x:v>
      </x:c>
      <x:c r="J84" s="76" t="n">
        <x:f>IF('Réservations'!$N84&lt;&gt;"OK",0,MAX(0,MIN('Réservations'!$C84,DATE(Ouverture!$B$4,10,1))-MAX('Réservations'!$B84,DATE(Ouverture!$B$4,9,1))))</x:f>
        <x:v>0</x:v>
      </x:c>
      <x:c r="K84" s="76" t="n">
        <x:f>IF('Réservations'!$N84&lt;&gt;"OK",0,MAX(0,MIN('Réservations'!$C84,DATE(Ouverture!$B$4,11,1))-MAX('Réservations'!$B84,DATE(Ouverture!$B$4,10,1))))</x:f>
        <x:v>0</x:v>
      </x:c>
      <x:c r="L84" s="76" t="n">
        <x:f>IF('Réservations'!$N84&lt;&gt;"OK",0,MAX(0,MIN('Réservations'!$C84,DATE(Ouverture!$B$4,12,1))-MAX('Réservations'!$B84,DATE(Ouverture!$B$4,11,1))))</x:f>
        <x:v>0</x:v>
      </x:c>
      <x:c r="M84" s="76" t="n">
        <x:f>IF('Réservations'!$N84&lt;&gt;"OK",0,MAX(0,MIN('Réservations'!$C84,DATE(Ouverture!$B$4,13,1))-MAX('Réservations'!$B84,DATE(Ouverture!$B$4,12,1))))</x:f>
        <x:v>0</x:v>
      </x:c>
      <x:c r="N84" s="130" t="n">
        <x:f>IFERROR(IF('Réservations'!$N84="OK",'Réservations'!$G84/'Réservations'!$F84,0),0)</x:f>
        <x:v>0</x:v>
      </x:c>
      <x:c r="O84" s="130" t="n">
        <x:f>IFERROR(IF('Réservations'!$N84="OK",'Réservations'!$H84/'Réservations'!$F84,0),0)</x:f>
        <x:v>0</x:v>
      </x:c>
      <x:c r="P84" s="130" t="n">
        <x:f>IFERROR(IF('Réservations'!$N84="OK",'Réservations'!$I84/'Réservations'!$F84,0),0)</x:f>
        <x:v>0</x:v>
      </x:c>
      <x:c r="Q84" s="130" t="n">
        <x:f>IFERROR(IF('Réservations'!$N84="OK",'Réservations'!$J84/'Réservations'!$F84,0),0)</x:f>
        <x:v>0</x:v>
      </x:c>
      <x:c r="R84" s="130" t="n">
        <x:f>IFERROR(IF('Réservations'!$N84="OK",'Réservations'!$K84/'Réservations'!$F84,0),0)</x:f>
        <x:v>0</x:v>
      </x:c>
      <x:c r="S84" s="130" t="n">
        <x:f>IFERROR(IF('Réservations'!$N84="OK",'Réservations'!$L84/'Réservations'!$F84,0),0)</x:f>
        <x:v>0</x:v>
      </x:c>
      <x:c r="T84" s="130" t="n">
        <x:f>IFERROR(IF('Réservations'!$N84="OK",'Réservations'!$M84/'Réservations'!$F84,0),0)</x:f>
        <x:v>0</x:v>
      </x:c>
      <x:c r="U84" s="130" t="n">
        <x:f>SUM(B84:M84)</x:f>
        <x:v>0</x:v>
      </x:c>
      <x:c r="V84" s="130" t="n">
        <x:f>U84*N84</x:f>
        <x:v>0</x:v>
      </x:c>
      <x:c r="W84" s="130" t="n">
        <x:f>U84*O84</x:f>
        <x:v>0</x:v>
      </x:c>
      <x:c r="X84" s="130" t="n">
        <x:f>U84*P84</x:f>
        <x:v>0</x:v>
      </x:c>
      <x:c r="Y84" s="130" t="n">
        <x:f>U84*Q84</x:f>
        <x:v>0</x:v>
      </x:c>
      <x:c r="Z84" s="130" t="n">
        <x:f>U84*R84</x:f>
        <x:v>0</x:v>
      </x:c>
      <x:c r="AA84" s="130" t="n">
        <x:f>U84*S84</x:f>
        <x:v>0</x:v>
      </x:c>
      <x:c r="AB84" s="130" t="n">
        <x:f>U84*T84</x:f>
        <x:v>0</x:v>
      </x:c>
    </x:row>
    <x:row r="85">
      <x:c r="A85" s="24" t="str">
        <x:f>IF('Réservations'!A85="","",'Réservations'!A85)</x:f>
      </x:c>
      <x:c r="B85" s="76" t="n">
        <x:f>IF('Réservations'!$N85&lt;&gt;"OK",0,MAX(0,MIN('Réservations'!$C85,DATE(Ouverture!$B$4,2,1))-MAX('Réservations'!$B85,DATE(Ouverture!$B$4,1,1))))</x:f>
        <x:v>0</x:v>
      </x:c>
      <x:c r="C85" s="76" t="n">
        <x:f>IF('Réservations'!$N85&lt;&gt;"OK",0,MAX(0,MIN('Réservations'!$C85,DATE(Ouverture!$B$4,3,1))-MAX('Réservations'!$B85,DATE(Ouverture!$B$4,2,1))))</x:f>
        <x:v>0</x:v>
      </x:c>
      <x:c r="D85" s="76" t="n">
        <x:f>IF('Réservations'!$N85&lt;&gt;"OK",0,MAX(0,MIN('Réservations'!$C85,DATE(Ouverture!$B$4,4,1))-MAX('Réservations'!$B85,DATE(Ouverture!$B$4,3,1))))</x:f>
        <x:v>0</x:v>
      </x:c>
      <x:c r="E85" s="76" t="n">
        <x:f>IF('Réservations'!$N85&lt;&gt;"OK",0,MAX(0,MIN('Réservations'!$C85,DATE(Ouverture!$B$4,5,1))-MAX('Réservations'!$B85,DATE(Ouverture!$B$4,4,1))))</x:f>
        <x:v>0</x:v>
      </x:c>
      <x:c r="F85" s="76" t="n">
        <x:f>IF('Réservations'!$N85&lt;&gt;"OK",0,MAX(0,MIN('Réservations'!$C85,DATE(Ouverture!$B$4,6,1))-MAX('Réservations'!$B85,DATE(Ouverture!$B$4,5,1))))</x:f>
        <x:v>0</x:v>
      </x:c>
      <x:c r="G85" s="76" t="n">
        <x:f>IF('Réservations'!$N85&lt;&gt;"OK",0,MAX(0,MIN('Réservations'!$C85,DATE(Ouverture!$B$4,7,1))-MAX('Réservations'!$B85,DATE(Ouverture!$B$4,6,1))))</x:f>
        <x:v>0</x:v>
      </x:c>
      <x:c r="H85" s="76" t="n">
        <x:f>IF('Réservations'!$N85&lt;&gt;"OK",0,MAX(0,MIN('Réservations'!$C85,DATE(Ouverture!$B$4,8,1))-MAX('Réservations'!$B85,DATE(Ouverture!$B$4,7,1))))</x:f>
        <x:v>0</x:v>
      </x:c>
      <x:c r="I85" s="76" t="n">
        <x:f>IF('Réservations'!$N85&lt;&gt;"OK",0,MAX(0,MIN('Réservations'!$C85,DATE(Ouverture!$B$4,9,1))-MAX('Réservations'!$B85,DATE(Ouverture!$B$4,8,1))))</x:f>
        <x:v>0</x:v>
      </x:c>
      <x:c r="J85" s="76" t="n">
        <x:f>IF('Réservations'!$N85&lt;&gt;"OK",0,MAX(0,MIN('Réservations'!$C85,DATE(Ouverture!$B$4,10,1))-MAX('Réservations'!$B85,DATE(Ouverture!$B$4,9,1))))</x:f>
        <x:v>0</x:v>
      </x:c>
      <x:c r="K85" s="76" t="n">
        <x:f>IF('Réservations'!$N85&lt;&gt;"OK",0,MAX(0,MIN('Réservations'!$C85,DATE(Ouverture!$B$4,11,1))-MAX('Réservations'!$B85,DATE(Ouverture!$B$4,10,1))))</x:f>
        <x:v>0</x:v>
      </x:c>
      <x:c r="L85" s="76" t="n">
        <x:f>IF('Réservations'!$N85&lt;&gt;"OK",0,MAX(0,MIN('Réservations'!$C85,DATE(Ouverture!$B$4,12,1))-MAX('Réservations'!$B85,DATE(Ouverture!$B$4,11,1))))</x:f>
        <x:v>0</x:v>
      </x:c>
      <x:c r="M85" s="76" t="n">
        <x:f>IF('Réservations'!$N85&lt;&gt;"OK",0,MAX(0,MIN('Réservations'!$C85,DATE(Ouverture!$B$4,13,1))-MAX('Réservations'!$B85,DATE(Ouverture!$B$4,12,1))))</x:f>
        <x:v>0</x:v>
      </x:c>
      <x:c r="N85" s="130" t="n">
        <x:f>IFERROR(IF('Réservations'!$N85="OK",'Réservations'!$G85/'Réservations'!$F85,0),0)</x:f>
        <x:v>0</x:v>
      </x:c>
      <x:c r="O85" s="130" t="n">
        <x:f>IFERROR(IF('Réservations'!$N85="OK",'Réservations'!$H85/'Réservations'!$F85,0),0)</x:f>
        <x:v>0</x:v>
      </x:c>
      <x:c r="P85" s="130" t="n">
        <x:f>IFERROR(IF('Réservations'!$N85="OK",'Réservations'!$I85/'Réservations'!$F85,0),0)</x:f>
        <x:v>0</x:v>
      </x:c>
      <x:c r="Q85" s="130" t="n">
        <x:f>IFERROR(IF('Réservations'!$N85="OK",'Réservations'!$J85/'Réservations'!$F85,0),0)</x:f>
        <x:v>0</x:v>
      </x:c>
      <x:c r="R85" s="130" t="n">
        <x:f>IFERROR(IF('Réservations'!$N85="OK",'Réservations'!$K85/'Réservations'!$F85,0),0)</x:f>
        <x:v>0</x:v>
      </x:c>
      <x:c r="S85" s="130" t="n">
        <x:f>IFERROR(IF('Réservations'!$N85="OK",'Réservations'!$L85/'Réservations'!$F85,0),0)</x:f>
        <x:v>0</x:v>
      </x:c>
      <x:c r="T85" s="130" t="n">
        <x:f>IFERROR(IF('Réservations'!$N85="OK",'Réservations'!$M85/'Réservations'!$F85,0),0)</x:f>
        <x:v>0</x:v>
      </x:c>
      <x:c r="U85" s="130" t="n">
        <x:f>SUM(B85:M85)</x:f>
        <x:v>0</x:v>
      </x:c>
      <x:c r="V85" s="130" t="n">
        <x:f>U85*N85</x:f>
        <x:v>0</x:v>
      </x:c>
      <x:c r="W85" s="130" t="n">
        <x:f>U85*O85</x:f>
        <x:v>0</x:v>
      </x:c>
      <x:c r="X85" s="130" t="n">
        <x:f>U85*P85</x:f>
        <x:v>0</x:v>
      </x:c>
      <x:c r="Y85" s="130" t="n">
        <x:f>U85*Q85</x:f>
        <x:v>0</x:v>
      </x:c>
      <x:c r="Z85" s="130" t="n">
        <x:f>U85*R85</x:f>
        <x:v>0</x:v>
      </x:c>
      <x:c r="AA85" s="130" t="n">
        <x:f>U85*S85</x:f>
        <x:v>0</x:v>
      </x:c>
      <x:c r="AB85" s="130" t="n">
        <x:f>U85*T85</x:f>
        <x:v>0</x:v>
      </x:c>
    </x:row>
    <x:row r="86">
      <x:c r="A86" s="24" t="str">
        <x:f>IF('Réservations'!A86="","",'Réservations'!A86)</x:f>
      </x:c>
      <x:c r="B86" s="76" t="n">
        <x:f>IF('Réservations'!$N86&lt;&gt;"OK",0,MAX(0,MIN('Réservations'!$C86,DATE(Ouverture!$B$4,2,1))-MAX('Réservations'!$B86,DATE(Ouverture!$B$4,1,1))))</x:f>
        <x:v>0</x:v>
      </x:c>
      <x:c r="C86" s="76" t="n">
        <x:f>IF('Réservations'!$N86&lt;&gt;"OK",0,MAX(0,MIN('Réservations'!$C86,DATE(Ouverture!$B$4,3,1))-MAX('Réservations'!$B86,DATE(Ouverture!$B$4,2,1))))</x:f>
        <x:v>0</x:v>
      </x:c>
      <x:c r="D86" s="76" t="n">
        <x:f>IF('Réservations'!$N86&lt;&gt;"OK",0,MAX(0,MIN('Réservations'!$C86,DATE(Ouverture!$B$4,4,1))-MAX('Réservations'!$B86,DATE(Ouverture!$B$4,3,1))))</x:f>
        <x:v>0</x:v>
      </x:c>
      <x:c r="E86" s="76" t="n">
        <x:f>IF('Réservations'!$N86&lt;&gt;"OK",0,MAX(0,MIN('Réservations'!$C86,DATE(Ouverture!$B$4,5,1))-MAX('Réservations'!$B86,DATE(Ouverture!$B$4,4,1))))</x:f>
        <x:v>0</x:v>
      </x:c>
      <x:c r="F86" s="76" t="n">
        <x:f>IF('Réservations'!$N86&lt;&gt;"OK",0,MAX(0,MIN('Réservations'!$C86,DATE(Ouverture!$B$4,6,1))-MAX('Réservations'!$B86,DATE(Ouverture!$B$4,5,1))))</x:f>
        <x:v>0</x:v>
      </x:c>
      <x:c r="G86" s="76" t="n">
        <x:f>IF('Réservations'!$N86&lt;&gt;"OK",0,MAX(0,MIN('Réservations'!$C86,DATE(Ouverture!$B$4,7,1))-MAX('Réservations'!$B86,DATE(Ouverture!$B$4,6,1))))</x:f>
        <x:v>0</x:v>
      </x:c>
      <x:c r="H86" s="76" t="n">
        <x:f>IF('Réservations'!$N86&lt;&gt;"OK",0,MAX(0,MIN('Réservations'!$C86,DATE(Ouverture!$B$4,8,1))-MAX('Réservations'!$B86,DATE(Ouverture!$B$4,7,1))))</x:f>
        <x:v>0</x:v>
      </x:c>
      <x:c r="I86" s="76" t="n">
        <x:f>IF('Réservations'!$N86&lt;&gt;"OK",0,MAX(0,MIN('Réservations'!$C86,DATE(Ouverture!$B$4,9,1))-MAX('Réservations'!$B86,DATE(Ouverture!$B$4,8,1))))</x:f>
        <x:v>0</x:v>
      </x:c>
      <x:c r="J86" s="76" t="n">
        <x:f>IF('Réservations'!$N86&lt;&gt;"OK",0,MAX(0,MIN('Réservations'!$C86,DATE(Ouverture!$B$4,10,1))-MAX('Réservations'!$B86,DATE(Ouverture!$B$4,9,1))))</x:f>
        <x:v>0</x:v>
      </x:c>
      <x:c r="K86" s="76" t="n">
        <x:f>IF('Réservations'!$N86&lt;&gt;"OK",0,MAX(0,MIN('Réservations'!$C86,DATE(Ouverture!$B$4,11,1))-MAX('Réservations'!$B86,DATE(Ouverture!$B$4,10,1))))</x:f>
        <x:v>0</x:v>
      </x:c>
      <x:c r="L86" s="76" t="n">
        <x:f>IF('Réservations'!$N86&lt;&gt;"OK",0,MAX(0,MIN('Réservations'!$C86,DATE(Ouverture!$B$4,12,1))-MAX('Réservations'!$B86,DATE(Ouverture!$B$4,11,1))))</x:f>
        <x:v>0</x:v>
      </x:c>
      <x:c r="M86" s="76" t="n">
        <x:f>IF('Réservations'!$N86&lt;&gt;"OK",0,MAX(0,MIN('Réservations'!$C86,DATE(Ouverture!$B$4,13,1))-MAX('Réservations'!$B86,DATE(Ouverture!$B$4,12,1))))</x:f>
        <x:v>0</x:v>
      </x:c>
      <x:c r="N86" s="130" t="n">
        <x:f>IFERROR(IF('Réservations'!$N86="OK",'Réservations'!$G86/'Réservations'!$F86,0),0)</x:f>
        <x:v>0</x:v>
      </x:c>
      <x:c r="O86" s="130" t="n">
        <x:f>IFERROR(IF('Réservations'!$N86="OK",'Réservations'!$H86/'Réservations'!$F86,0),0)</x:f>
        <x:v>0</x:v>
      </x:c>
      <x:c r="P86" s="130" t="n">
        <x:f>IFERROR(IF('Réservations'!$N86="OK",'Réservations'!$I86/'Réservations'!$F86,0),0)</x:f>
        <x:v>0</x:v>
      </x:c>
      <x:c r="Q86" s="130" t="n">
        <x:f>IFERROR(IF('Réservations'!$N86="OK",'Réservations'!$J86/'Réservations'!$F86,0),0)</x:f>
        <x:v>0</x:v>
      </x:c>
      <x:c r="R86" s="130" t="n">
        <x:f>IFERROR(IF('Réservations'!$N86="OK",'Réservations'!$K86/'Réservations'!$F86,0),0)</x:f>
        <x:v>0</x:v>
      </x:c>
      <x:c r="S86" s="130" t="n">
        <x:f>IFERROR(IF('Réservations'!$N86="OK",'Réservations'!$L86/'Réservations'!$F86,0),0)</x:f>
        <x:v>0</x:v>
      </x:c>
      <x:c r="T86" s="130" t="n">
        <x:f>IFERROR(IF('Réservations'!$N86="OK",'Réservations'!$M86/'Réservations'!$F86,0),0)</x:f>
        <x:v>0</x:v>
      </x:c>
      <x:c r="U86" s="130" t="n">
        <x:f>SUM(B86:M86)</x:f>
        <x:v>0</x:v>
      </x:c>
      <x:c r="V86" s="130" t="n">
        <x:f>U86*N86</x:f>
        <x:v>0</x:v>
      </x:c>
      <x:c r="W86" s="130" t="n">
        <x:f>U86*O86</x:f>
        <x:v>0</x:v>
      </x:c>
      <x:c r="X86" s="130" t="n">
        <x:f>U86*P86</x:f>
        <x:v>0</x:v>
      </x:c>
      <x:c r="Y86" s="130" t="n">
        <x:f>U86*Q86</x:f>
        <x:v>0</x:v>
      </x:c>
      <x:c r="Z86" s="130" t="n">
        <x:f>U86*R86</x:f>
        <x:v>0</x:v>
      </x:c>
      <x:c r="AA86" s="130" t="n">
        <x:f>U86*S86</x:f>
        <x:v>0</x:v>
      </x:c>
      <x:c r="AB86" s="130" t="n">
        <x:f>U86*T86</x:f>
        <x:v>0</x:v>
      </x:c>
    </x:row>
    <x:row r="87">
      <x:c r="A87" s="24" t="str">
        <x:f>IF('Réservations'!A87="","",'Réservations'!A87)</x:f>
      </x:c>
      <x:c r="B87" s="76" t="n">
        <x:f>IF('Réservations'!$N87&lt;&gt;"OK",0,MAX(0,MIN('Réservations'!$C87,DATE(Ouverture!$B$4,2,1))-MAX('Réservations'!$B87,DATE(Ouverture!$B$4,1,1))))</x:f>
        <x:v>0</x:v>
      </x:c>
      <x:c r="C87" s="76" t="n">
        <x:f>IF('Réservations'!$N87&lt;&gt;"OK",0,MAX(0,MIN('Réservations'!$C87,DATE(Ouverture!$B$4,3,1))-MAX('Réservations'!$B87,DATE(Ouverture!$B$4,2,1))))</x:f>
        <x:v>0</x:v>
      </x:c>
      <x:c r="D87" s="76" t="n">
        <x:f>IF('Réservations'!$N87&lt;&gt;"OK",0,MAX(0,MIN('Réservations'!$C87,DATE(Ouverture!$B$4,4,1))-MAX('Réservations'!$B87,DATE(Ouverture!$B$4,3,1))))</x:f>
        <x:v>0</x:v>
      </x:c>
      <x:c r="E87" s="76" t="n">
        <x:f>IF('Réservations'!$N87&lt;&gt;"OK",0,MAX(0,MIN('Réservations'!$C87,DATE(Ouverture!$B$4,5,1))-MAX('Réservations'!$B87,DATE(Ouverture!$B$4,4,1))))</x:f>
        <x:v>0</x:v>
      </x:c>
      <x:c r="F87" s="76" t="n">
        <x:f>IF('Réservations'!$N87&lt;&gt;"OK",0,MAX(0,MIN('Réservations'!$C87,DATE(Ouverture!$B$4,6,1))-MAX('Réservations'!$B87,DATE(Ouverture!$B$4,5,1))))</x:f>
        <x:v>0</x:v>
      </x:c>
      <x:c r="G87" s="76" t="n">
        <x:f>IF('Réservations'!$N87&lt;&gt;"OK",0,MAX(0,MIN('Réservations'!$C87,DATE(Ouverture!$B$4,7,1))-MAX('Réservations'!$B87,DATE(Ouverture!$B$4,6,1))))</x:f>
        <x:v>0</x:v>
      </x:c>
      <x:c r="H87" s="76" t="n">
        <x:f>IF('Réservations'!$N87&lt;&gt;"OK",0,MAX(0,MIN('Réservations'!$C87,DATE(Ouverture!$B$4,8,1))-MAX('Réservations'!$B87,DATE(Ouverture!$B$4,7,1))))</x:f>
        <x:v>0</x:v>
      </x:c>
      <x:c r="I87" s="76" t="n">
        <x:f>IF('Réservations'!$N87&lt;&gt;"OK",0,MAX(0,MIN('Réservations'!$C87,DATE(Ouverture!$B$4,9,1))-MAX('Réservations'!$B87,DATE(Ouverture!$B$4,8,1))))</x:f>
        <x:v>0</x:v>
      </x:c>
      <x:c r="J87" s="76" t="n">
        <x:f>IF('Réservations'!$N87&lt;&gt;"OK",0,MAX(0,MIN('Réservations'!$C87,DATE(Ouverture!$B$4,10,1))-MAX('Réservations'!$B87,DATE(Ouverture!$B$4,9,1))))</x:f>
        <x:v>0</x:v>
      </x:c>
      <x:c r="K87" s="76" t="n">
        <x:f>IF('Réservations'!$N87&lt;&gt;"OK",0,MAX(0,MIN('Réservations'!$C87,DATE(Ouverture!$B$4,11,1))-MAX('Réservations'!$B87,DATE(Ouverture!$B$4,10,1))))</x:f>
        <x:v>0</x:v>
      </x:c>
      <x:c r="L87" s="76" t="n">
        <x:f>IF('Réservations'!$N87&lt;&gt;"OK",0,MAX(0,MIN('Réservations'!$C87,DATE(Ouverture!$B$4,12,1))-MAX('Réservations'!$B87,DATE(Ouverture!$B$4,11,1))))</x:f>
        <x:v>0</x:v>
      </x:c>
      <x:c r="M87" s="76" t="n">
        <x:f>IF('Réservations'!$N87&lt;&gt;"OK",0,MAX(0,MIN('Réservations'!$C87,DATE(Ouverture!$B$4,13,1))-MAX('Réservations'!$B87,DATE(Ouverture!$B$4,12,1))))</x:f>
        <x:v>0</x:v>
      </x:c>
      <x:c r="N87" s="130" t="n">
        <x:f>IFERROR(IF('Réservations'!$N87="OK",'Réservations'!$G87/'Réservations'!$F87,0),0)</x:f>
        <x:v>0</x:v>
      </x:c>
      <x:c r="O87" s="130" t="n">
        <x:f>IFERROR(IF('Réservations'!$N87="OK",'Réservations'!$H87/'Réservations'!$F87,0),0)</x:f>
        <x:v>0</x:v>
      </x:c>
      <x:c r="P87" s="130" t="n">
        <x:f>IFERROR(IF('Réservations'!$N87="OK",'Réservations'!$I87/'Réservations'!$F87,0),0)</x:f>
        <x:v>0</x:v>
      </x:c>
      <x:c r="Q87" s="130" t="n">
        <x:f>IFERROR(IF('Réservations'!$N87="OK",'Réservations'!$J87/'Réservations'!$F87,0),0)</x:f>
        <x:v>0</x:v>
      </x:c>
      <x:c r="R87" s="130" t="n">
        <x:f>IFERROR(IF('Réservations'!$N87="OK",'Réservations'!$K87/'Réservations'!$F87,0),0)</x:f>
        <x:v>0</x:v>
      </x:c>
      <x:c r="S87" s="130" t="n">
        <x:f>IFERROR(IF('Réservations'!$N87="OK",'Réservations'!$L87/'Réservations'!$F87,0),0)</x:f>
        <x:v>0</x:v>
      </x:c>
      <x:c r="T87" s="130" t="n">
        <x:f>IFERROR(IF('Réservations'!$N87="OK",'Réservations'!$M87/'Réservations'!$F87,0),0)</x:f>
        <x:v>0</x:v>
      </x:c>
      <x:c r="U87" s="130" t="n">
        <x:f>SUM(B87:M87)</x:f>
        <x:v>0</x:v>
      </x:c>
      <x:c r="V87" s="130" t="n">
        <x:f>U87*N87</x:f>
        <x:v>0</x:v>
      </x:c>
      <x:c r="W87" s="130" t="n">
        <x:f>U87*O87</x:f>
        <x:v>0</x:v>
      </x:c>
      <x:c r="X87" s="130" t="n">
        <x:f>U87*P87</x:f>
        <x:v>0</x:v>
      </x:c>
      <x:c r="Y87" s="130" t="n">
        <x:f>U87*Q87</x:f>
        <x:v>0</x:v>
      </x:c>
      <x:c r="Z87" s="130" t="n">
        <x:f>U87*R87</x:f>
        <x:v>0</x:v>
      </x:c>
      <x:c r="AA87" s="130" t="n">
        <x:f>U87*S87</x:f>
        <x:v>0</x:v>
      </x:c>
      <x:c r="AB87" s="130" t="n">
        <x:f>U87*T87</x:f>
        <x:v>0</x:v>
      </x:c>
    </x:row>
    <x:row r="88">
      <x:c r="A88" s="24" t="str">
        <x:f>IF('Réservations'!A88="","",'Réservations'!A88)</x:f>
      </x:c>
      <x:c r="B88" s="76" t="n">
        <x:f>IF('Réservations'!$N88&lt;&gt;"OK",0,MAX(0,MIN('Réservations'!$C88,DATE(Ouverture!$B$4,2,1))-MAX('Réservations'!$B88,DATE(Ouverture!$B$4,1,1))))</x:f>
        <x:v>0</x:v>
      </x:c>
      <x:c r="C88" s="76" t="n">
        <x:f>IF('Réservations'!$N88&lt;&gt;"OK",0,MAX(0,MIN('Réservations'!$C88,DATE(Ouverture!$B$4,3,1))-MAX('Réservations'!$B88,DATE(Ouverture!$B$4,2,1))))</x:f>
        <x:v>0</x:v>
      </x:c>
      <x:c r="D88" s="76" t="n">
        <x:f>IF('Réservations'!$N88&lt;&gt;"OK",0,MAX(0,MIN('Réservations'!$C88,DATE(Ouverture!$B$4,4,1))-MAX('Réservations'!$B88,DATE(Ouverture!$B$4,3,1))))</x:f>
        <x:v>0</x:v>
      </x:c>
      <x:c r="E88" s="76" t="n">
        <x:f>IF('Réservations'!$N88&lt;&gt;"OK",0,MAX(0,MIN('Réservations'!$C88,DATE(Ouverture!$B$4,5,1))-MAX('Réservations'!$B88,DATE(Ouverture!$B$4,4,1))))</x:f>
        <x:v>0</x:v>
      </x:c>
      <x:c r="F88" s="76" t="n">
        <x:f>IF('Réservations'!$N88&lt;&gt;"OK",0,MAX(0,MIN('Réservations'!$C88,DATE(Ouverture!$B$4,6,1))-MAX('Réservations'!$B88,DATE(Ouverture!$B$4,5,1))))</x:f>
        <x:v>0</x:v>
      </x:c>
      <x:c r="G88" s="76" t="n">
        <x:f>IF('Réservations'!$N88&lt;&gt;"OK",0,MAX(0,MIN('Réservations'!$C88,DATE(Ouverture!$B$4,7,1))-MAX('Réservations'!$B88,DATE(Ouverture!$B$4,6,1))))</x:f>
        <x:v>0</x:v>
      </x:c>
      <x:c r="H88" s="76" t="n">
        <x:f>IF('Réservations'!$N88&lt;&gt;"OK",0,MAX(0,MIN('Réservations'!$C88,DATE(Ouverture!$B$4,8,1))-MAX('Réservations'!$B88,DATE(Ouverture!$B$4,7,1))))</x:f>
        <x:v>0</x:v>
      </x:c>
      <x:c r="I88" s="76" t="n">
        <x:f>IF('Réservations'!$N88&lt;&gt;"OK",0,MAX(0,MIN('Réservations'!$C88,DATE(Ouverture!$B$4,9,1))-MAX('Réservations'!$B88,DATE(Ouverture!$B$4,8,1))))</x:f>
        <x:v>0</x:v>
      </x:c>
      <x:c r="J88" s="76" t="n">
        <x:f>IF('Réservations'!$N88&lt;&gt;"OK",0,MAX(0,MIN('Réservations'!$C88,DATE(Ouverture!$B$4,10,1))-MAX('Réservations'!$B88,DATE(Ouverture!$B$4,9,1))))</x:f>
        <x:v>0</x:v>
      </x:c>
      <x:c r="K88" s="76" t="n">
        <x:f>IF('Réservations'!$N88&lt;&gt;"OK",0,MAX(0,MIN('Réservations'!$C88,DATE(Ouverture!$B$4,11,1))-MAX('Réservations'!$B88,DATE(Ouverture!$B$4,10,1))))</x:f>
        <x:v>0</x:v>
      </x:c>
      <x:c r="L88" s="76" t="n">
        <x:f>IF('Réservations'!$N88&lt;&gt;"OK",0,MAX(0,MIN('Réservations'!$C88,DATE(Ouverture!$B$4,12,1))-MAX('Réservations'!$B88,DATE(Ouverture!$B$4,11,1))))</x:f>
        <x:v>0</x:v>
      </x:c>
      <x:c r="M88" s="76" t="n">
        <x:f>IF('Réservations'!$N88&lt;&gt;"OK",0,MAX(0,MIN('Réservations'!$C88,DATE(Ouverture!$B$4,13,1))-MAX('Réservations'!$B88,DATE(Ouverture!$B$4,12,1))))</x:f>
        <x:v>0</x:v>
      </x:c>
      <x:c r="N88" s="130" t="n">
        <x:f>IFERROR(IF('Réservations'!$N88="OK",'Réservations'!$G88/'Réservations'!$F88,0),0)</x:f>
        <x:v>0</x:v>
      </x:c>
      <x:c r="O88" s="130" t="n">
        <x:f>IFERROR(IF('Réservations'!$N88="OK",'Réservations'!$H88/'Réservations'!$F88,0),0)</x:f>
        <x:v>0</x:v>
      </x:c>
      <x:c r="P88" s="130" t="n">
        <x:f>IFERROR(IF('Réservations'!$N88="OK",'Réservations'!$I88/'Réservations'!$F88,0),0)</x:f>
        <x:v>0</x:v>
      </x:c>
      <x:c r="Q88" s="130" t="n">
        <x:f>IFERROR(IF('Réservations'!$N88="OK",'Réservations'!$J88/'Réservations'!$F88,0),0)</x:f>
        <x:v>0</x:v>
      </x:c>
      <x:c r="R88" s="130" t="n">
        <x:f>IFERROR(IF('Réservations'!$N88="OK",'Réservations'!$K88/'Réservations'!$F88,0),0)</x:f>
        <x:v>0</x:v>
      </x:c>
      <x:c r="S88" s="130" t="n">
        <x:f>IFERROR(IF('Réservations'!$N88="OK",'Réservations'!$L88/'Réservations'!$F88,0),0)</x:f>
        <x:v>0</x:v>
      </x:c>
      <x:c r="T88" s="130" t="n">
        <x:f>IFERROR(IF('Réservations'!$N88="OK",'Réservations'!$M88/'Réservations'!$F88,0),0)</x:f>
        <x:v>0</x:v>
      </x:c>
      <x:c r="U88" s="130" t="n">
        <x:f>SUM(B88:M88)</x:f>
        <x:v>0</x:v>
      </x:c>
      <x:c r="V88" s="130" t="n">
        <x:f>U88*N88</x:f>
        <x:v>0</x:v>
      </x:c>
      <x:c r="W88" s="130" t="n">
        <x:f>U88*O88</x:f>
        <x:v>0</x:v>
      </x:c>
      <x:c r="X88" s="130" t="n">
        <x:f>U88*P88</x:f>
        <x:v>0</x:v>
      </x:c>
      <x:c r="Y88" s="130" t="n">
        <x:f>U88*Q88</x:f>
        <x:v>0</x:v>
      </x:c>
      <x:c r="Z88" s="130" t="n">
        <x:f>U88*R88</x:f>
        <x:v>0</x:v>
      </x:c>
      <x:c r="AA88" s="130" t="n">
        <x:f>U88*S88</x:f>
        <x:v>0</x:v>
      </x:c>
      <x:c r="AB88" s="130" t="n">
        <x:f>U88*T88</x:f>
        <x:v>0</x:v>
      </x:c>
    </x:row>
    <x:row r="89">
      <x:c r="A89" s="24" t="str">
        <x:f>IF('Réservations'!A89="","",'Réservations'!A89)</x:f>
      </x:c>
      <x:c r="B89" s="76" t="n">
        <x:f>IF('Réservations'!$N89&lt;&gt;"OK",0,MAX(0,MIN('Réservations'!$C89,DATE(Ouverture!$B$4,2,1))-MAX('Réservations'!$B89,DATE(Ouverture!$B$4,1,1))))</x:f>
        <x:v>0</x:v>
      </x:c>
      <x:c r="C89" s="76" t="n">
        <x:f>IF('Réservations'!$N89&lt;&gt;"OK",0,MAX(0,MIN('Réservations'!$C89,DATE(Ouverture!$B$4,3,1))-MAX('Réservations'!$B89,DATE(Ouverture!$B$4,2,1))))</x:f>
        <x:v>0</x:v>
      </x:c>
      <x:c r="D89" s="76" t="n">
        <x:f>IF('Réservations'!$N89&lt;&gt;"OK",0,MAX(0,MIN('Réservations'!$C89,DATE(Ouverture!$B$4,4,1))-MAX('Réservations'!$B89,DATE(Ouverture!$B$4,3,1))))</x:f>
        <x:v>0</x:v>
      </x:c>
      <x:c r="E89" s="76" t="n">
        <x:f>IF('Réservations'!$N89&lt;&gt;"OK",0,MAX(0,MIN('Réservations'!$C89,DATE(Ouverture!$B$4,5,1))-MAX('Réservations'!$B89,DATE(Ouverture!$B$4,4,1))))</x:f>
        <x:v>0</x:v>
      </x:c>
      <x:c r="F89" s="76" t="n">
        <x:f>IF('Réservations'!$N89&lt;&gt;"OK",0,MAX(0,MIN('Réservations'!$C89,DATE(Ouverture!$B$4,6,1))-MAX('Réservations'!$B89,DATE(Ouverture!$B$4,5,1))))</x:f>
        <x:v>0</x:v>
      </x:c>
      <x:c r="G89" s="76" t="n">
        <x:f>IF('Réservations'!$N89&lt;&gt;"OK",0,MAX(0,MIN('Réservations'!$C89,DATE(Ouverture!$B$4,7,1))-MAX('Réservations'!$B89,DATE(Ouverture!$B$4,6,1))))</x:f>
        <x:v>0</x:v>
      </x:c>
      <x:c r="H89" s="76" t="n">
        <x:f>IF('Réservations'!$N89&lt;&gt;"OK",0,MAX(0,MIN('Réservations'!$C89,DATE(Ouverture!$B$4,8,1))-MAX('Réservations'!$B89,DATE(Ouverture!$B$4,7,1))))</x:f>
        <x:v>0</x:v>
      </x:c>
      <x:c r="I89" s="76" t="n">
        <x:f>IF('Réservations'!$N89&lt;&gt;"OK",0,MAX(0,MIN('Réservations'!$C89,DATE(Ouverture!$B$4,9,1))-MAX('Réservations'!$B89,DATE(Ouverture!$B$4,8,1))))</x:f>
        <x:v>0</x:v>
      </x:c>
      <x:c r="J89" s="76" t="n">
        <x:f>IF('Réservations'!$N89&lt;&gt;"OK",0,MAX(0,MIN('Réservations'!$C89,DATE(Ouverture!$B$4,10,1))-MAX('Réservations'!$B89,DATE(Ouverture!$B$4,9,1))))</x:f>
        <x:v>0</x:v>
      </x:c>
      <x:c r="K89" s="76" t="n">
        <x:f>IF('Réservations'!$N89&lt;&gt;"OK",0,MAX(0,MIN('Réservations'!$C89,DATE(Ouverture!$B$4,11,1))-MAX('Réservations'!$B89,DATE(Ouverture!$B$4,10,1))))</x:f>
        <x:v>0</x:v>
      </x:c>
      <x:c r="L89" s="76" t="n">
        <x:f>IF('Réservations'!$N89&lt;&gt;"OK",0,MAX(0,MIN('Réservations'!$C89,DATE(Ouverture!$B$4,12,1))-MAX('Réservations'!$B89,DATE(Ouverture!$B$4,11,1))))</x:f>
        <x:v>0</x:v>
      </x:c>
      <x:c r="M89" s="76" t="n">
        <x:f>IF('Réservations'!$N89&lt;&gt;"OK",0,MAX(0,MIN('Réservations'!$C89,DATE(Ouverture!$B$4,13,1))-MAX('Réservations'!$B89,DATE(Ouverture!$B$4,12,1))))</x:f>
        <x:v>0</x:v>
      </x:c>
      <x:c r="N89" s="130" t="n">
        <x:f>IFERROR(IF('Réservations'!$N89="OK",'Réservations'!$G89/'Réservations'!$F89,0),0)</x:f>
        <x:v>0</x:v>
      </x:c>
      <x:c r="O89" s="130" t="n">
        <x:f>IFERROR(IF('Réservations'!$N89="OK",'Réservations'!$H89/'Réservations'!$F89,0),0)</x:f>
        <x:v>0</x:v>
      </x:c>
      <x:c r="P89" s="130" t="n">
        <x:f>IFERROR(IF('Réservations'!$N89="OK",'Réservations'!$I89/'Réservations'!$F89,0),0)</x:f>
        <x:v>0</x:v>
      </x:c>
      <x:c r="Q89" s="130" t="n">
        <x:f>IFERROR(IF('Réservations'!$N89="OK",'Réservations'!$J89/'Réservations'!$F89,0),0)</x:f>
        <x:v>0</x:v>
      </x:c>
      <x:c r="R89" s="130" t="n">
        <x:f>IFERROR(IF('Réservations'!$N89="OK",'Réservations'!$K89/'Réservations'!$F89,0),0)</x:f>
        <x:v>0</x:v>
      </x:c>
      <x:c r="S89" s="130" t="n">
        <x:f>IFERROR(IF('Réservations'!$N89="OK",'Réservations'!$L89/'Réservations'!$F89,0),0)</x:f>
        <x:v>0</x:v>
      </x:c>
      <x:c r="T89" s="130" t="n">
        <x:f>IFERROR(IF('Réservations'!$N89="OK",'Réservations'!$M89/'Réservations'!$F89,0),0)</x:f>
        <x:v>0</x:v>
      </x:c>
      <x:c r="U89" s="130" t="n">
        <x:f>SUM(B89:M89)</x:f>
        <x:v>0</x:v>
      </x:c>
      <x:c r="V89" s="130" t="n">
        <x:f>U89*N89</x:f>
        <x:v>0</x:v>
      </x:c>
      <x:c r="W89" s="130" t="n">
        <x:f>U89*O89</x:f>
        <x:v>0</x:v>
      </x:c>
      <x:c r="X89" s="130" t="n">
        <x:f>U89*P89</x:f>
        <x:v>0</x:v>
      </x:c>
      <x:c r="Y89" s="130" t="n">
        <x:f>U89*Q89</x:f>
        <x:v>0</x:v>
      </x:c>
      <x:c r="Z89" s="130" t="n">
        <x:f>U89*R89</x:f>
        <x:v>0</x:v>
      </x:c>
      <x:c r="AA89" s="130" t="n">
        <x:f>U89*S89</x:f>
        <x:v>0</x:v>
      </x:c>
      <x:c r="AB89" s="130" t="n">
        <x:f>U89*T89</x:f>
        <x:v>0</x:v>
      </x:c>
    </x:row>
    <x:row r="90">
      <x:c r="A90" s="24" t="str">
        <x:f>IF('Réservations'!A90="","",'Réservations'!A90)</x:f>
      </x:c>
      <x:c r="B90" s="76" t="n">
        <x:f>IF('Réservations'!$N90&lt;&gt;"OK",0,MAX(0,MIN('Réservations'!$C90,DATE(Ouverture!$B$4,2,1))-MAX('Réservations'!$B90,DATE(Ouverture!$B$4,1,1))))</x:f>
        <x:v>0</x:v>
      </x:c>
      <x:c r="C90" s="76" t="n">
        <x:f>IF('Réservations'!$N90&lt;&gt;"OK",0,MAX(0,MIN('Réservations'!$C90,DATE(Ouverture!$B$4,3,1))-MAX('Réservations'!$B90,DATE(Ouverture!$B$4,2,1))))</x:f>
        <x:v>0</x:v>
      </x:c>
      <x:c r="D90" s="76" t="n">
        <x:f>IF('Réservations'!$N90&lt;&gt;"OK",0,MAX(0,MIN('Réservations'!$C90,DATE(Ouverture!$B$4,4,1))-MAX('Réservations'!$B90,DATE(Ouverture!$B$4,3,1))))</x:f>
        <x:v>0</x:v>
      </x:c>
      <x:c r="E90" s="76" t="n">
        <x:f>IF('Réservations'!$N90&lt;&gt;"OK",0,MAX(0,MIN('Réservations'!$C90,DATE(Ouverture!$B$4,5,1))-MAX('Réservations'!$B90,DATE(Ouverture!$B$4,4,1))))</x:f>
        <x:v>0</x:v>
      </x:c>
      <x:c r="F90" s="76" t="n">
        <x:f>IF('Réservations'!$N90&lt;&gt;"OK",0,MAX(0,MIN('Réservations'!$C90,DATE(Ouverture!$B$4,6,1))-MAX('Réservations'!$B90,DATE(Ouverture!$B$4,5,1))))</x:f>
        <x:v>0</x:v>
      </x:c>
      <x:c r="G90" s="76" t="n">
        <x:f>IF('Réservations'!$N90&lt;&gt;"OK",0,MAX(0,MIN('Réservations'!$C90,DATE(Ouverture!$B$4,7,1))-MAX('Réservations'!$B90,DATE(Ouverture!$B$4,6,1))))</x:f>
        <x:v>0</x:v>
      </x:c>
      <x:c r="H90" s="76" t="n">
        <x:f>IF('Réservations'!$N90&lt;&gt;"OK",0,MAX(0,MIN('Réservations'!$C90,DATE(Ouverture!$B$4,8,1))-MAX('Réservations'!$B90,DATE(Ouverture!$B$4,7,1))))</x:f>
        <x:v>0</x:v>
      </x:c>
      <x:c r="I90" s="76" t="n">
        <x:f>IF('Réservations'!$N90&lt;&gt;"OK",0,MAX(0,MIN('Réservations'!$C90,DATE(Ouverture!$B$4,9,1))-MAX('Réservations'!$B90,DATE(Ouverture!$B$4,8,1))))</x:f>
        <x:v>0</x:v>
      </x:c>
      <x:c r="J90" s="76" t="n">
        <x:f>IF('Réservations'!$N90&lt;&gt;"OK",0,MAX(0,MIN('Réservations'!$C90,DATE(Ouverture!$B$4,10,1))-MAX('Réservations'!$B90,DATE(Ouverture!$B$4,9,1))))</x:f>
        <x:v>0</x:v>
      </x:c>
      <x:c r="K90" s="76" t="n">
        <x:f>IF('Réservations'!$N90&lt;&gt;"OK",0,MAX(0,MIN('Réservations'!$C90,DATE(Ouverture!$B$4,11,1))-MAX('Réservations'!$B90,DATE(Ouverture!$B$4,10,1))))</x:f>
        <x:v>0</x:v>
      </x:c>
      <x:c r="L90" s="76" t="n">
        <x:f>IF('Réservations'!$N90&lt;&gt;"OK",0,MAX(0,MIN('Réservations'!$C90,DATE(Ouverture!$B$4,12,1))-MAX('Réservations'!$B90,DATE(Ouverture!$B$4,11,1))))</x:f>
        <x:v>0</x:v>
      </x:c>
      <x:c r="M90" s="76" t="n">
        <x:f>IF('Réservations'!$N90&lt;&gt;"OK",0,MAX(0,MIN('Réservations'!$C90,DATE(Ouverture!$B$4,13,1))-MAX('Réservations'!$B90,DATE(Ouverture!$B$4,12,1))))</x:f>
        <x:v>0</x:v>
      </x:c>
      <x:c r="N90" s="130" t="n">
        <x:f>IFERROR(IF('Réservations'!$N90="OK",'Réservations'!$G90/'Réservations'!$F90,0),0)</x:f>
        <x:v>0</x:v>
      </x:c>
      <x:c r="O90" s="130" t="n">
        <x:f>IFERROR(IF('Réservations'!$N90="OK",'Réservations'!$H90/'Réservations'!$F90,0),0)</x:f>
        <x:v>0</x:v>
      </x:c>
      <x:c r="P90" s="130" t="n">
        <x:f>IFERROR(IF('Réservations'!$N90="OK",'Réservations'!$I90/'Réservations'!$F90,0),0)</x:f>
        <x:v>0</x:v>
      </x:c>
      <x:c r="Q90" s="130" t="n">
        <x:f>IFERROR(IF('Réservations'!$N90="OK",'Réservations'!$J90/'Réservations'!$F90,0),0)</x:f>
        <x:v>0</x:v>
      </x:c>
      <x:c r="R90" s="130" t="n">
        <x:f>IFERROR(IF('Réservations'!$N90="OK",'Réservations'!$K90/'Réservations'!$F90,0),0)</x:f>
        <x:v>0</x:v>
      </x:c>
      <x:c r="S90" s="130" t="n">
        <x:f>IFERROR(IF('Réservations'!$N90="OK",'Réservations'!$L90/'Réservations'!$F90,0),0)</x:f>
        <x:v>0</x:v>
      </x:c>
      <x:c r="T90" s="130" t="n">
        <x:f>IFERROR(IF('Réservations'!$N90="OK",'Réservations'!$M90/'Réservations'!$F90,0),0)</x:f>
        <x:v>0</x:v>
      </x:c>
      <x:c r="U90" s="130" t="n">
        <x:f>SUM(B90:M90)</x:f>
        <x:v>0</x:v>
      </x:c>
      <x:c r="V90" s="130" t="n">
        <x:f>U90*N90</x:f>
        <x:v>0</x:v>
      </x:c>
      <x:c r="W90" s="130" t="n">
        <x:f>U90*O90</x:f>
        <x:v>0</x:v>
      </x:c>
      <x:c r="X90" s="130" t="n">
        <x:f>U90*P90</x:f>
        <x:v>0</x:v>
      </x:c>
      <x:c r="Y90" s="130" t="n">
        <x:f>U90*Q90</x:f>
        <x:v>0</x:v>
      </x:c>
      <x:c r="Z90" s="130" t="n">
        <x:f>U90*R90</x:f>
        <x:v>0</x:v>
      </x:c>
      <x:c r="AA90" s="130" t="n">
        <x:f>U90*S90</x:f>
        <x:v>0</x:v>
      </x:c>
      <x:c r="AB90" s="130" t="n">
        <x:f>U90*T90</x:f>
        <x:v>0</x:v>
      </x:c>
    </x:row>
    <x:row r="91">
      <x:c r="A91" s="24" t="str">
        <x:f>IF('Réservations'!A91="","",'Réservations'!A91)</x:f>
      </x:c>
      <x:c r="B91" s="76" t="n">
        <x:f>IF('Réservations'!$N91&lt;&gt;"OK",0,MAX(0,MIN('Réservations'!$C91,DATE(Ouverture!$B$4,2,1))-MAX('Réservations'!$B91,DATE(Ouverture!$B$4,1,1))))</x:f>
        <x:v>0</x:v>
      </x:c>
      <x:c r="C91" s="76" t="n">
        <x:f>IF('Réservations'!$N91&lt;&gt;"OK",0,MAX(0,MIN('Réservations'!$C91,DATE(Ouverture!$B$4,3,1))-MAX('Réservations'!$B91,DATE(Ouverture!$B$4,2,1))))</x:f>
        <x:v>0</x:v>
      </x:c>
      <x:c r="D91" s="76" t="n">
        <x:f>IF('Réservations'!$N91&lt;&gt;"OK",0,MAX(0,MIN('Réservations'!$C91,DATE(Ouverture!$B$4,4,1))-MAX('Réservations'!$B91,DATE(Ouverture!$B$4,3,1))))</x:f>
        <x:v>0</x:v>
      </x:c>
      <x:c r="E91" s="76" t="n">
        <x:f>IF('Réservations'!$N91&lt;&gt;"OK",0,MAX(0,MIN('Réservations'!$C91,DATE(Ouverture!$B$4,5,1))-MAX('Réservations'!$B91,DATE(Ouverture!$B$4,4,1))))</x:f>
        <x:v>0</x:v>
      </x:c>
      <x:c r="F91" s="76" t="n">
        <x:f>IF('Réservations'!$N91&lt;&gt;"OK",0,MAX(0,MIN('Réservations'!$C91,DATE(Ouverture!$B$4,6,1))-MAX('Réservations'!$B91,DATE(Ouverture!$B$4,5,1))))</x:f>
        <x:v>0</x:v>
      </x:c>
      <x:c r="G91" s="76" t="n">
        <x:f>IF('Réservations'!$N91&lt;&gt;"OK",0,MAX(0,MIN('Réservations'!$C91,DATE(Ouverture!$B$4,7,1))-MAX('Réservations'!$B91,DATE(Ouverture!$B$4,6,1))))</x:f>
        <x:v>0</x:v>
      </x:c>
      <x:c r="H91" s="76" t="n">
        <x:f>IF('Réservations'!$N91&lt;&gt;"OK",0,MAX(0,MIN('Réservations'!$C91,DATE(Ouverture!$B$4,8,1))-MAX('Réservations'!$B91,DATE(Ouverture!$B$4,7,1))))</x:f>
        <x:v>0</x:v>
      </x:c>
      <x:c r="I91" s="76" t="n">
        <x:f>IF('Réservations'!$N91&lt;&gt;"OK",0,MAX(0,MIN('Réservations'!$C91,DATE(Ouverture!$B$4,9,1))-MAX('Réservations'!$B91,DATE(Ouverture!$B$4,8,1))))</x:f>
        <x:v>0</x:v>
      </x:c>
      <x:c r="J91" s="76" t="n">
        <x:f>IF('Réservations'!$N91&lt;&gt;"OK",0,MAX(0,MIN('Réservations'!$C91,DATE(Ouverture!$B$4,10,1))-MAX('Réservations'!$B91,DATE(Ouverture!$B$4,9,1))))</x:f>
        <x:v>0</x:v>
      </x:c>
      <x:c r="K91" s="76" t="n">
        <x:f>IF('Réservations'!$N91&lt;&gt;"OK",0,MAX(0,MIN('Réservations'!$C91,DATE(Ouverture!$B$4,11,1))-MAX('Réservations'!$B91,DATE(Ouverture!$B$4,10,1))))</x:f>
        <x:v>0</x:v>
      </x:c>
      <x:c r="L91" s="76" t="n">
        <x:f>IF('Réservations'!$N91&lt;&gt;"OK",0,MAX(0,MIN('Réservations'!$C91,DATE(Ouverture!$B$4,12,1))-MAX('Réservations'!$B91,DATE(Ouverture!$B$4,11,1))))</x:f>
        <x:v>0</x:v>
      </x:c>
      <x:c r="M91" s="76" t="n">
        <x:f>IF('Réservations'!$N91&lt;&gt;"OK",0,MAX(0,MIN('Réservations'!$C91,DATE(Ouverture!$B$4,13,1))-MAX('Réservations'!$B91,DATE(Ouverture!$B$4,12,1))))</x:f>
        <x:v>0</x:v>
      </x:c>
      <x:c r="N91" s="130" t="n">
        <x:f>IFERROR(IF('Réservations'!$N91="OK",'Réservations'!$G91/'Réservations'!$F91,0),0)</x:f>
        <x:v>0</x:v>
      </x:c>
      <x:c r="O91" s="130" t="n">
        <x:f>IFERROR(IF('Réservations'!$N91="OK",'Réservations'!$H91/'Réservations'!$F91,0),0)</x:f>
        <x:v>0</x:v>
      </x:c>
      <x:c r="P91" s="130" t="n">
        <x:f>IFERROR(IF('Réservations'!$N91="OK",'Réservations'!$I91/'Réservations'!$F91,0),0)</x:f>
        <x:v>0</x:v>
      </x:c>
      <x:c r="Q91" s="130" t="n">
        <x:f>IFERROR(IF('Réservations'!$N91="OK",'Réservations'!$J91/'Réservations'!$F91,0),0)</x:f>
        <x:v>0</x:v>
      </x:c>
      <x:c r="R91" s="130" t="n">
        <x:f>IFERROR(IF('Réservations'!$N91="OK",'Réservations'!$K91/'Réservations'!$F91,0),0)</x:f>
        <x:v>0</x:v>
      </x:c>
      <x:c r="S91" s="130" t="n">
        <x:f>IFERROR(IF('Réservations'!$N91="OK",'Réservations'!$L91/'Réservations'!$F91,0),0)</x:f>
        <x:v>0</x:v>
      </x:c>
      <x:c r="T91" s="130" t="n">
        <x:f>IFERROR(IF('Réservations'!$N91="OK",'Réservations'!$M91/'Réservations'!$F91,0),0)</x:f>
        <x:v>0</x:v>
      </x:c>
      <x:c r="U91" s="130" t="n">
        <x:f>SUM(B91:M91)</x:f>
        <x:v>0</x:v>
      </x:c>
      <x:c r="V91" s="130" t="n">
        <x:f>U91*N91</x:f>
        <x:v>0</x:v>
      </x:c>
      <x:c r="W91" s="130" t="n">
        <x:f>U91*O91</x:f>
        <x:v>0</x:v>
      </x:c>
      <x:c r="X91" s="130" t="n">
        <x:f>U91*P91</x:f>
        <x:v>0</x:v>
      </x:c>
      <x:c r="Y91" s="130" t="n">
        <x:f>U91*Q91</x:f>
        <x:v>0</x:v>
      </x:c>
      <x:c r="Z91" s="130" t="n">
        <x:f>U91*R91</x:f>
        <x:v>0</x:v>
      </x:c>
      <x:c r="AA91" s="130" t="n">
        <x:f>U91*S91</x:f>
        <x:v>0</x:v>
      </x:c>
      <x:c r="AB91" s="130" t="n">
        <x:f>U91*T91</x:f>
        <x:v>0</x:v>
      </x:c>
    </x:row>
    <x:row r="92">
      <x:c r="A92" s="24" t="str">
        <x:f>IF('Réservations'!A92="","",'Réservations'!A92)</x:f>
      </x:c>
      <x:c r="B92" s="76" t="n">
        <x:f>IF('Réservations'!$N92&lt;&gt;"OK",0,MAX(0,MIN('Réservations'!$C92,DATE(Ouverture!$B$4,2,1))-MAX('Réservations'!$B92,DATE(Ouverture!$B$4,1,1))))</x:f>
        <x:v>0</x:v>
      </x:c>
      <x:c r="C92" s="76" t="n">
        <x:f>IF('Réservations'!$N92&lt;&gt;"OK",0,MAX(0,MIN('Réservations'!$C92,DATE(Ouverture!$B$4,3,1))-MAX('Réservations'!$B92,DATE(Ouverture!$B$4,2,1))))</x:f>
        <x:v>0</x:v>
      </x:c>
      <x:c r="D92" s="76" t="n">
        <x:f>IF('Réservations'!$N92&lt;&gt;"OK",0,MAX(0,MIN('Réservations'!$C92,DATE(Ouverture!$B$4,4,1))-MAX('Réservations'!$B92,DATE(Ouverture!$B$4,3,1))))</x:f>
        <x:v>0</x:v>
      </x:c>
      <x:c r="E92" s="76" t="n">
        <x:f>IF('Réservations'!$N92&lt;&gt;"OK",0,MAX(0,MIN('Réservations'!$C92,DATE(Ouverture!$B$4,5,1))-MAX('Réservations'!$B92,DATE(Ouverture!$B$4,4,1))))</x:f>
        <x:v>0</x:v>
      </x:c>
      <x:c r="F92" s="76" t="n">
        <x:f>IF('Réservations'!$N92&lt;&gt;"OK",0,MAX(0,MIN('Réservations'!$C92,DATE(Ouverture!$B$4,6,1))-MAX('Réservations'!$B92,DATE(Ouverture!$B$4,5,1))))</x:f>
        <x:v>0</x:v>
      </x:c>
      <x:c r="G92" s="76" t="n">
        <x:f>IF('Réservations'!$N92&lt;&gt;"OK",0,MAX(0,MIN('Réservations'!$C92,DATE(Ouverture!$B$4,7,1))-MAX('Réservations'!$B92,DATE(Ouverture!$B$4,6,1))))</x:f>
        <x:v>0</x:v>
      </x:c>
      <x:c r="H92" s="76" t="n">
        <x:f>IF('Réservations'!$N92&lt;&gt;"OK",0,MAX(0,MIN('Réservations'!$C92,DATE(Ouverture!$B$4,8,1))-MAX('Réservations'!$B92,DATE(Ouverture!$B$4,7,1))))</x:f>
        <x:v>0</x:v>
      </x:c>
      <x:c r="I92" s="76" t="n">
        <x:f>IF('Réservations'!$N92&lt;&gt;"OK",0,MAX(0,MIN('Réservations'!$C92,DATE(Ouverture!$B$4,9,1))-MAX('Réservations'!$B92,DATE(Ouverture!$B$4,8,1))))</x:f>
        <x:v>0</x:v>
      </x:c>
      <x:c r="J92" s="76" t="n">
        <x:f>IF('Réservations'!$N92&lt;&gt;"OK",0,MAX(0,MIN('Réservations'!$C92,DATE(Ouverture!$B$4,10,1))-MAX('Réservations'!$B92,DATE(Ouverture!$B$4,9,1))))</x:f>
        <x:v>0</x:v>
      </x:c>
      <x:c r="K92" s="76" t="n">
        <x:f>IF('Réservations'!$N92&lt;&gt;"OK",0,MAX(0,MIN('Réservations'!$C92,DATE(Ouverture!$B$4,11,1))-MAX('Réservations'!$B92,DATE(Ouverture!$B$4,10,1))))</x:f>
        <x:v>0</x:v>
      </x:c>
      <x:c r="L92" s="76" t="n">
        <x:f>IF('Réservations'!$N92&lt;&gt;"OK",0,MAX(0,MIN('Réservations'!$C92,DATE(Ouverture!$B$4,12,1))-MAX('Réservations'!$B92,DATE(Ouverture!$B$4,11,1))))</x:f>
        <x:v>0</x:v>
      </x:c>
      <x:c r="M92" s="76" t="n">
        <x:f>IF('Réservations'!$N92&lt;&gt;"OK",0,MAX(0,MIN('Réservations'!$C92,DATE(Ouverture!$B$4,13,1))-MAX('Réservations'!$B92,DATE(Ouverture!$B$4,12,1))))</x:f>
        <x:v>0</x:v>
      </x:c>
      <x:c r="N92" s="130" t="n">
        <x:f>IFERROR(IF('Réservations'!$N92="OK",'Réservations'!$G92/'Réservations'!$F92,0),0)</x:f>
        <x:v>0</x:v>
      </x:c>
      <x:c r="O92" s="130" t="n">
        <x:f>IFERROR(IF('Réservations'!$N92="OK",'Réservations'!$H92/'Réservations'!$F92,0),0)</x:f>
        <x:v>0</x:v>
      </x:c>
      <x:c r="P92" s="130" t="n">
        <x:f>IFERROR(IF('Réservations'!$N92="OK",'Réservations'!$I92/'Réservations'!$F92,0),0)</x:f>
        <x:v>0</x:v>
      </x:c>
      <x:c r="Q92" s="130" t="n">
        <x:f>IFERROR(IF('Réservations'!$N92="OK",'Réservations'!$J92/'Réservations'!$F92,0),0)</x:f>
        <x:v>0</x:v>
      </x:c>
      <x:c r="R92" s="130" t="n">
        <x:f>IFERROR(IF('Réservations'!$N92="OK",'Réservations'!$K92/'Réservations'!$F92,0),0)</x:f>
        <x:v>0</x:v>
      </x:c>
      <x:c r="S92" s="130" t="n">
        <x:f>IFERROR(IF('Réservations'!$N92="OK",'Réservations'!$L92/'Réservations'!$F92,0),0)</x:f>
        <x:v>0</x:v>
      </x:c>
      <x:c r="T92" s="130" t="n">
        <x:f>IFERROR(IF('Réservations'!$N92="OK",'Réservations'!$M92/'Réservations'!$F92,0),0)</x:f>
        <x:v>0</x:v>
      </x:c>
      <x:c r="U92" s="130" t="n">
        <x:f>SUM(B92:M92)</x:f>
        <x:v>0</x:v>
      </x:c>
      <x:c r="V92" s="130" t="n">
        <x:f>U92*N92</x:f>
        <x:v>0</x:v>
      </x:c>
      <x:c r="W92" s="130" t="n">
        <x:f>U92*O92</x:f>
        <x:v>0</x:v>
      </x:c>
      <x:c r="X92" s="130" t="n">
        <x:f>U92*P92</x:f>
        <x:v>0</x:v>
      </x:c>
      <x:c r="Y92" s="130" t="n">
        <x:f>U92*Q92</x:f>
        <x:v>0</x:v>
      </x:c>
      <x:c r="Z92" s="130" t="n">
        <x:f>U92*R92</x:f>
        <x:v>0</x:v>
      </x:c>
      <x:c r="AA92" s="130" t="n">
        <x:f>U92*S92</x:f>
        <x:v>0</x:v>
      </x:c>
      <x:c r="AB92" s="130" t="n">
        <x:f>U92*T92</x:f>
        <x:v>0</x:v>
      </x:c>
    </x:row>
    <x:row r="93">
      <x:c r="A93" s="24" t="str">
        <x:f>IF('Réservations'!A93="","",'Réservations'!A93)</x:f>
      </x:c>
      <x:c r="B93" s="76" t="n">
        <x:f>IF('Réservations'!$N93&lt;&gt;"OK",0,MAX(0,MIN('Réservations'!$C93,DATE(Ouverture!$B$4,2,1))-MAX('Réservations'!$B93,DATE(Ouverture!$B$4,1,1))))</x:f>
        <x:v>0</x:v>
      </x:c>
      <x:c r="C93" s="76" t="n">
        <x:f>IF('Réservations'!$N93&lt;&gt;"OK",0,MAX(0,MIN('Réservations'!$C93,DATE(Ouverture!$B$4,3,1))-MAX('Réservations'!$B93,DATE(Ouverture!$B$4,2,1))))</x:f>
        <x:v>0</x:v>
      </x:c>
      <x:c r="D93" s="76" t="n">
        <x:f>IF('Réservations'!$N93&lt;&gt;"OK",0,MAX(0,MIN('Réservations'!$C93,DATE(Ouverture!$B$4,4,1))-MAX('Réservations'!$B93,DATE(Ouverture!$B$4,3,1))))</x:f>
        <x:v>0</x:v>
      </x:c>
      <x:c r="E93" s="76" t="n">
        <x:f>IF('Réservations'!$N93&lt;&gt;"OK",0,MAX(0,MIN('Réservations'!$C93,DATE(Ouverture!$B$4,5,1))-MAX('Réservations'!$B93,DATE(Ouverture!$B$4,4,1))))</x:f>
        <x:v>0</x:v>
      </x:c>
      <x:c r="F93" s="76" t="n">
        <x:f>IF('Réservations'!$N93&lt;&gt;"OK",0,MAX(0,MIN('Réservations'!$C93,DATE(Ouverture!$B$4,6,1))-MAX('Réservations'!$B93,DATE(Ouverture!$B$4,5,1))))</x:f>
        <x:v>0</x:v>
      </x:c>
      <x:c r="G93" s="76" t="n">
        <x:f>IF('Réservations'!$N93&lt;&gt;"OK",0,MAX(0,MIN('Réservations'!$C93,DATE(Ouverture!$B$4,7,1))-MAX('Réservations'!$B93,DATE(Ouverture!$B$4,6,1))))</x:f>
        <x:v>0</x:v>
      </x:c>
      <x:c r="H93" s="76" t="n">
        <x:f>IF('Réservations'!$N93&lt;&gt;"OK",0,MAX(0,MIN('Réservations'!$C93,DATE(Ouverture!$B$4,8,1))-MAX('Réservations'!$B93,DATE(Ouverture!$B$4,7,1))))</x:f>
        <x:v>0</x:v>
      </x:c>
      <x:c r="I93" s="76" t="n">
        <x:f>IF('Réservations'!$N93&lt;&gt;"OK",0,MAX(0,MIN('Réservations'!$C93,DATE(Ouverture!$B$4,9,1))-MAX('Réservations'!$B93,DATE(Ouverture!$B$4,8,1))))</x:f>
        <x:v>0</x:v>
      </x:c>
      <x:c r="J93" s="76" t="n">
        <x:f>IF('Réservations'!$N93&lt;&gt;"OK",0,MAX(0,MIN('Réservations'!$C93,DATE(Ouverture!$B$4,10,1))-MAX('Réservations'!$B93,DATE(Ouverture!$B$4,9,1))))</x:f>
        <x:v>0</x:v>
      </x:c>
      <x:c r="K93" s="76" t="n">
        <x:f>IF('Réservations'!$N93&lt;&gt;"OK",0,MAX(0,MIN('Réservations'!$C93,DATE(Ouverture!$B$4,11,1))-MAX('Réservations'!$B93,DATE(Ouverture!$B$4,10,1))))</x:f>
        <x:v>0</x:v>
      </x:c>
      <x:c r="L93" s="76" t="n">
        <x:f>IF('Réservations'!$N93&lt;&gt;"OK",0,MAX(0,MIN('Réservations'!$C93,DATE(Ouverture!$B$4,12,1))-MAX('Réservations'!$B93,DATE(Ouverture!$B$4,11,1))))</x:f>
        <x:v>0</x:v>
      </x:c>
      <x:c r="M93" s="76" t="n">
        <x:f>IF('Réservations'!$N93&lt;&gt;"OK",0,MAX(0,MIN('Réservations'!$C93,DATE(Ouverture!$B$4,13,1))-MAX('Réservations'!$B93,DATE(Ouverture!$B$4,12,1))))</x:f>
        <x:v>0</x:v>
      </x:c>
      <x:c r="N93" s="130" t="n">
        <x:f>IFERROR(IF('Réservations'!$N93="OK",'Réservations'!$G93/'Réservations'!$F93,0),0)</x:f>
        <x:v>0</x:v>
      </x:c>
      <x:c r="O93" s="130" t="n">
        <x:f>IFERROR(IF('Réservations'!$N93="OK",'Réservations'!$H93/'Réservations'!$F93,0),0)</x:f>
        <x:v>0</x:v>
      </x:c>
      <x:c r="P93" s="130" t="n">
        <x:f>IFERROR(IF('Réservations'!$N93="OK",'Réservations'!$I93/'Réservations'!$F93,0),0)</x:f>
        <x:v>0</x:v>
      </x:c>
      <x:c r="Q93" s="130" t="n">
        <x:f>IFERROR(IF('Réservations'!$N93="OK",'Réservations'!$J93/'Réservations'!$F93,0),0)</x:f>
        <x:v>0</x:v>
      </x:c>
      <x:c r="R93" s="130" t="n">
        <x:f>IFERROR(IF('Réservations'!$N93="OK",'Réservations'!$K93/'Réservations'!$F93,0),0)</x:f>
        <x:v>0</x:v>
      </x:c>
      <x:c r="S93" s="130" t="n">
        <x:f>IFERROR(IF('Réservations'!$N93="OK",'Réservations'!$L93/'Réservations'!$F93,0),0)</x:f>
        <x:v>0</x:v>
      </x:c>
      <x:c r="T93" s="130" t="n">
        <x:f>IFERROR(IF('Réservations'!$N93="OK",'Réservations'!$M93/'Réservations'!$F93,0),0)</x:f>
        <x:v>0</x:v>
      </x:c>
      <x:c r="U93" s="130" t="n">
        <x:f>SUM(B93:M93)</x:f>
        <x:v>0</x:v>
      </x:c>
      <x:c r="V93" s="130" t="n">
        <x:f>U93*N93</x:f>
        <x:v>0</x:v>
      </x:c>
      <x:c r="W93" s="130" t="n">
        <x:f>U93*O93</x:f>
        <x:v>0</x:v>
      </x:c>
      <x:c r="X93" s="130" t="n">
        <x:f>U93*P93</x:f>
        <x:v>0</x:v>
      </x:c>
      <x:c r="Y93" s="130" t="n">
        <x:f>U93*Q93</x:f>
        <x:v>0</x:v>
      </x:c>
      <x:c r="Z93" s="130" t="n">
        <x:f>U93*R93</x:f>
        <x:v>0</x:v>
      </x:c>
      <x:c r="AA93" s="130" t="n">
        <x:f>U93*S93</x:f>
        <x:v>0</x:v>
      </x:c>
      <x:c r="AB93" s="130" t="n">
        <x:f>U93*T93</x:f>
        <x:v>0</x:v>
      </x:c>
    </x:row>
    <x:row r="94">
      <x:c r="A94" s="24" t="str">
        <x:f>IF('Réservations'!A94="","",'Réservations'!A94)</x:f>
      </x:c>
      <x:c r="B94" s="76" t="n">
        <x:f>IF('Réservations'!$N94&lt;&gt;"OK",0,MAX(0,MIN('Réservations'!$C94,DATE(Ouverture!$B$4,2,1))-MAX('Réservations'!$B94,DATE(Ouverture!$B$4,1,1))))</x:f>
        <x:v>0</x:v>
      </x:c>
      <x:c r="C94" s="76" t="n">
        <x:f>IF('Réservations'!$N94&lt;&gt;"OK",0,MAX(0,MIN('Réservations'!$C94,DATE(Ouverture!$B$4,3,1))-MAX('Réservations'!$B94,DATE(Ouverture!$B$4,2,1))))</x:f>
        <x:v>0</x:v>
      </x:c>
      <x:c r="D94" s="76" t="n">
        <x:f>IF('Réservations'!$N94&lt;&gt;"OK",0,MAX(0,MIN('Réservations'!$C94,DATE(Ouverture!$B$4,4,1))-MAX('Réservations'!$B94,DATE(Ouverture!$B$4,3,1))))</x:f>
        <x:v>0</x:v>
      </x:c>
      <x:c r="E94" s="76" t="n">
        <x:f>IF('Réservations'!$N94&lt;&gt;"OK",0,MAX(0,MIN('Réservations'!$C94,DATE(Ouverture!$B$4,5,1))-MAX('Réservations'!$B94,DATE(Ouverture!$B$4,4,1))))</x:f>
        <x:v>0</x:v>
      </x:c>
      <x:c r="F94" s="76" t="n">
        <x:f>IF('Réservations'!$N94&lt;&gt;"OK",0,MAX(0,MIN('Réservations'!$C94,DATE(Ouverture!$B$4,6,1))-MAX('Réservations'!$B94,DATE(Ouverture!$B$4,5,1))))</x:f>
        <x:v>0</x:v>
      </x:c>
      <x:c r="G94" s="76" t="n">
        <x:f>IF('Réservations'!$N94&lt;&gt;"OK",0,MAX(0,MIN('Réservations'!$C94,DATE(Ouverture!$B$4,7,1))-MAX('Réservations'!$B94,DATE(Ouverture!$B$4,6,1))))</x:f>
        <x:v>0</x:v>
      </x:c>
      <x:c r="H94" s="76" t="n">
        <x:f>IF('Réservations'!$N94&lt;&gt;"OK",0,MAX(0,MIN('Réservations'!$C94,DATE(Ouverture!$B$4,8,1))-MAX('Réservations'!$B94,DATE(Ouverture!$B$4,7,1))))</x:f>
        <x:v>0</x:v>
      </x:c>
      <x:c r="I94" s="76" t="n">
        <x:f>IF('Réservations'!$N94&lt;&gt;"OK",0,MAX(0,MIN('Réservations'!$C94,DATE(Ouverture!$B$4,9,1))-MAX('Réservations'!$B94,DATE(Ouverture!$B$4,8,1))))</x:f>
        <x:v>0</x:v>
      </x:c>
      <x:c r="J94" s="76" t="n">
        <x:f>IF('Réservations'!$N94&lt;&gt;"OK",0,MAX(0,MIN('Réservations'!$C94,DATE(Ouverture!$B$4,10,1))-MAX('Réservations'!$B94,DATE(Ouverture!$B$4,9,1))))</x:f>
        <x:v>0</x:v>
      </x:c>
      <x:c r="K94" s="76" t="n">
        <x:f>IF('Réservations'!$N94&lt;&gt;"OK",0,MAX(0,MIN('Réservations'!$C94,DATE(Ouverture!$B$4,11,1))-MAX('Réservations'!$B94,DATE(Ouverture!$B$4,10,1))))</x:f>
        <x:v>0</x:v>
      </x:c>
      <x:c r="L94" s="76" t="n">
        <x:f>IF('Réservations'!$N94&lt;&gt;"OK",0,MAX(0,MIN('Réservations'!$C94,DATE(Ouverture!$B$4,12,1))-MAX('Réservations'!$B94,DATE(Ouverture!$B$4,11,1))))</x:f>
        <x:v>0</x:v>
      </x:c>
      <x:c r="M94" s="76" t="n">
        <x:f>IF('Réservations'!$N94&lt;&gt;"OK",0,MAX(0,MIN('Réservations'!$C94,DATE(Ouverture!$B$4,13,1))-MAX('Réservations'!$B94,DATE(Ouverture!$B$4,12,1))))</x:f>
        <x:v>0</x:v>
      </x:c>
      <x:c r="N94" s="130" t="n">
        <x:f>IFERROR(IF('Réservations'!$N94="OK",'Réservations'!$G94/'Réservations'!$F94,0),0)</x:f>
        <x:v>0</x:v>
      </x:c>
      <x:c r="O94" s="130" t="n">
        <x:f>IFERROR(IF('Réservations'!$N94="OK",'Réservations'!$H94/'Réservations'!$F94,0),0)</x:f>
        <x:v>0</x:v>
      </x:c>
      <x:c r="P94" s="130" t="n">
        <x:f>IFERROR(IF('Réservations'!$N94="OK",'Réservations'!$I94/'Réservations'!$F94,0),0)</x:f>
        <x:v>0</x:v>
      </x:c>
      <x:c r="Q94" s="130" t="n">
        <x:f>IFERROR(IF('Réservations'!$N94="OK",'Réservations'!$J94/'Réservations'!$F94,0),0)</x:f>
        <x:v>0</x:v>
      </x:c>
      <x:c r="R94" s="130" t="n">
        <x:f>IFERROR(IF('Réservations'!$N94="OK",'Réservations'!$K94/'Réservations'!$F94,0),0)</x:f>
        <x:v>0</x:v>
      </x:c>
      <x:c r="S94" s="130" t="n">
        <x:f>IFERROR(IF('Réservations'!$N94="OK",'Réservations'!$L94/'Réservations'!$F94,0),0)</x:f>
        <x:v>0</x:v>
      </x:c>
      <x:c r="T94" s="130" t="n">
        <x:f>IFERROR(IF('Réservations'!$N94="OK",'Réservations'!$M94/'Réservations'!$F94,0),0)</x:f>
        <x:v>0</x:v>
      </x:c>
      <x:c r="U94" s="130" t="n">
        <x:f>SUM(B94:M94)</x:f>
        <x:v>0</x:v>
      </x:c>
      <x:c r="V94" s="130" t="n">
        <x:f>U94*N94</x:f>
        <x:v>0</x:v>
      </x:c>
      <x:c r="W94" s="130" t="n">
        <x:f>U94*O94</x:f>
        <x:v>0</x:v>
      </x:c>
      <x:c r="X94" s="130" t="n">
        <x:f>U94*P94</x:f>
        <x:v>0</x:v>
      </x:c>
      <x:c r="Y94" s="130" t="n">
        <x:f>U94*Q94</x:f>
        <x:v>0</x:v>
      </x:c>
      <x:c r="Z94" s="130" t="n">
        <x:f>U94*R94</x:f>
        <x:v>0</x:v>
      </x:c>
      <x:c r="AA94" s="130" t="n">
        <x:f>U94*S94</x:f>
        <x:v>0</x:v>
      </x:c>
      <x:c r="AB94" s="130" t="n">
        <x:f>U94*T94</x:f>
        <x:v>0</x:v>
      </x:c>
    </x:row>
    <x:row r="95">
      <x:c r="A95" s="24" t="str">
        <x:f>IF('Réservations'!A95="","",'Réservations'!A95)</x:f>
      </x:c>
      <x:c r="B95" s="76" t="n">
        <x:f>IF('Réservations'!$N95&lt;&gt;"OK",0,MAX(0,MIN('Réservations'!$C95,DATE(Ouverture!$B$4,2,1))-MAX('Réservations'!$B95,DATE(Ouverture!$B$4,1,1))))</x:f>
        <x:v>0</x:v>
      </x:c>
      <x:c r="C95" s="76" t="n">
        <x:f>IF('Réservations'!$N95&lt;&gt;"OK",0,MAX(0,MIN('Réservations'!$C95,DATE(Ouverture!$B$4,3,1))-MAX('Réservations'!$B95,DATE(Ouverture!$B$4,2,1))))</x:f>
        <x:v>0</x:v>
      </x:c>
      <x:c r="D95" s="76" t="n">
        <x:f>IF('Réservations'!$N95&lt;&gt;"OK",0,MAX(0,MIN('Réservations'!$C95,DATE(Ouverture!$B$4,4,1))-MAX('Réservations'!$B95,DATE(Ouverture!$B$4,3,1))))</x:f>
        <x:v>0</x:v>
      </x:c>
      <x:c r="E95" s="76" t="n">
        <x:f>IF('Réservations'!$N95&lt;&gt;"OK",0,MAX(0,MIN('Réservations'!$C95,DATE(Ouverture!$B$4,5,1))-MAX('Réservations'!$B95,DATE(Ouverture!$B$4,4,1))))</x:f>
        <x:v>0</x:v>
      </x:c>
      <x:c r="F95" s="76" t="n">
        <x:f>IF('Réservations'!$N95&lt;&gt;"OK",0,MAX(0,MIN('Réservations'!$C95,DATE(Ouverture!$B$4,6,1))-MAX('Réservations'!$B95,DATE(Ouverture!$B$4,5,1))))</x:f>
        <x:v>0</x:v>
      </x:c>
      <x:c r="G95" s="76" t="n">
        <x:f>IF('Réservations'!$N95&lt;&gt;"OK",0,MAX(0,MIN('Réservations'!$C95,DATE(Ouverture!$B$4,7,1))-MAX('Réservations'!$B95,DATE(Ouverture!$B$4,6,1))))</x:f>
        <x:v>0</x:v>
      </x:c>
      <x:c r="H95" s="76" t="n">
        <x:f>IF('Réservations'!$N95&lt;&gt;"OK",0,MAX(0,MIN('Réservations'!$C95,DATE(Ouverture!$B$4,8,1))-MAX('Réservations'!$B95,DATE(Ouverture!$B$4,7,1))))</x:f>
        <x:v>0</x:v>
      </x:c>
      <x:c r="I95" s="76" t="n">
        <x:f>IF('Réservations'!$N95&lt;&gt;"OK",0,MAX(0,MIN('Réservations'!$C95,DATE(Ouverture!$B$4,9,1))-MAX('Réservations'!$B95,DATE(Ouverture!$B$4,8,1))))</x:f>
        <x:v>0</x:v>
      </x:c>
      <x:c r="J95" s="76" t="n">
        <x:f>IF('Réservations'!$N95&lt;&gt;"OK",0,MAX(0,MIN('Réservations'!$C95,DATE(Ouverture!$B$4,10,1))-MAX('Réservations'!$B95,DATE(Ouverture!$B$4,9,1))))</x:f>
        <x:v>0</x:v>
      </x:c>
      <x:c r="K95" s="76" t="n">
        <x:f>IF('Réservations'!$N95&lt;&gt;"OK",0,MAX(0,MIN('Réservations'!$C95,DATE(Ouverture!$B$4,11,1))-MAX('Réservations'!$B95,DATE(Ouverture!$B$4,10,1))))</x:f>
        <x:v>0</x:v>
      </x:c>
      <x:c r="L95" s="76" t="n">
        <x:f>IF('Réservations'!$N95&lt;&gt;"OK",0,MAX(0,MIN('Réservations'!$C95,DATE(Ouverture!$B$4,12,1))-MAX('Réservations'!$B95,DATE(Ouverture!$B$4,11,1))))</x:f>
        <x:v>0</x:v>
      </x:c>
      <x:c r="M95" s="76" t="n">
        <x:f>IF('Réservations'!$N95&lt;&gt;"OK",0,MAX(0,MIN('Réservations'!$C95,DATE(Ouverture!$B$4,13,1))-MAX('Réservations'!$B95,DATE(Ouverture!$B$4,12,1))))</x:f>
        <x:v>0</x:v>
      </x:c>
      <x:c r="N95" s="130" t="n">
        <x:f>IFERROR(IF('Réservations'!$N95="OK",'Réservations'!$G95/'Réservations'!$F95,0),0)</x:f>
        <x:v>0</x:v>
      </x:c>
      <x:c r="O95" s="130" t="n">
        <x:f>IFERROR(IF('Réservations'!$N95="OK",'Réservations'!$H95/'Réservations'!$F95,0),0)</x:f>
        <x:v>0</x:v>
      </x:c>
      <x:c r="P95" s="130" t="n">
        <x:f>IFERROR(IF('Réservations'!$N95="OK",'Réservations'!$I95/'Réservations'!$F95,0),0)</x:f>
        <x:v>0</x:v>
      </x:c>
      <x:c r="Q95" s="130" t="n">
        <x:f>IFERROR(IF('Réservations'!$N95="OK",'Réservations'!$J95/'Réservations'!$F95,0),0)</x:f>
        <x:v>0</x:v>
      </x:c>
      <x:c r="R95" s="130" t="n">
        <x:f>IFERROR(IF('Réservations'!$N95="OK",'Réservations'!$K95/'Réservations'!$F95,0),0)</x:f>
        <x:v>0</x:v>
      </x:c>
      <x:c r="S95" s="130" t="n">
        <x:f>IFERROR(IF('Réservations'!$N95="OK",'Réservations'!$L95/'Réservations'!$F95,0),0)</x:f>
        <x:v>0</x:v>
      </x:c>
      <x:c r="T95" s="130" t="n">
        <x:f>IFERROR(IF('Réservations'!$N95="OK",'Réservations'!$M95/'Réservations'!$F95,0),0)</x:f>
        <x:v>0</x:v>
      </x:c>
      <x:c r="U95" s="130" t="n">
        <x:f>SUM(B95:M95)</x:f>
        <x:v>0</x:v>
      </x:c>
      <x:c r="V95" s="130" t="n">
        <x:f>U95*N95</x:f>
        <x:v>0</x:v>
      </x:c>
      <x:c r="W95" s="130" t="n">
        <x:f>U95*O95</x:f>
        <x:v>0</x:v>
      </x:c>
      <x:c r="X95" s="130" t="n">
        <x:f>U95*P95</x:f>
        <x:v>0</x:v>
      </x:c>
      <x:c r="Y95" s="130" t="n">
        <x:f>U95*Q95</x:f>
        <x:v>0</x:v>
      </x:c>
      <x:c r="Z95" s="130" t="n">
        <x:f>U95*R95</x:f>
        <x:v>0</x:v>
      </x:c>
      <x:c r="AA95" s="130" t="n">
        <x:f>U95*S95</x:f>
        <x:v>0</x:v>
      </x:c>
      <x:c r="AB95" s="130" t="n">
        <x:f>U95*T95</x:f>
        <x:v>0</x:v>
      </x:c>
    </x:row>
    <x:row r="96">
      <x:c r="A96" s="24" t="str">
        <x:f>IF('Réservations'!A96="","",'Réservations'!A96)</x:f>
      </x:c>
      <x:c r="B96" s="76" t="n">
        <x:f>IF('Réservations'!$N96&lt;&gt;"OK",0,MAX(0,MIN('Réservations'!$C96,DATE(Ouverture!$B$4,2,1))-MAX('Réservations'!$B96,DATE(Ouverture!$B$4,1,1))))</x:f>
        <x:v>0</x:v>
      </x:c>
      <x:c r="C96" s="76" t="n">
        <x:f>IF('Réservations'!$N96&lt;&gt;"OK",0,MAX(0,MIN('Réservations'!$C96,DATE(Ouverture!$B$4,3,1))-MAX('Réservations'!$B96,DATE(Ouverture!$B$4,2,1))))</x:f>
        <x:v>0</x:v>
      </x:c>
      <x:c r="D96" s="76" t="n">
        <x:f>IF('Réservations'!$N96&lt;&gt;"OK",0,MAX(0,MIN('Réservations'!$C96,DATE(Ouverture!$B$4,4,1))-MAX('Réservations'!$B96,DATE(Ouverture!$B$4,3,1))))</x:f>
        <x:v>0</x:v>
      </x:c>
      <x:c r="E96" s="76" t="n">
        <x:f>IF('Réservations'!$N96&lt;&gt;"OK",0,MAX(0,MIN('Réservations'!$C96,DATE(Ouverture!$B$4,5,1))-MAX('Réservations'!$B96,DATE(Ouverture!$B$4,4,1))))</x:f>
        <x:v>0</x:v>
      </x:c>
      <x:c r="F96" s="76" t="n">
        <x:f>IF('Réservations'!$N96&lt;&gt;"OK",0,MAX(0,MIN('Réservations'!$C96,DATE(Ouverture!$B$4,6,1))-MAX('Réservations'!$B96,DATE(Ouverture!$B$4,5,1))))</x:f>
        <x:v>0</x:v>
      </x:c>
      <x:c r="G96" s="76" t="n">
        <x:f>IF('Réservations'!$N96&lt;&gt;"OK",0,MAX(0,MIN('Réservations'!$C96,DATE(Ouverture!$B$4,7,1))-MAX('Réservations'!$B96,DATE(Ouverture!$B$4,6,1))))</x:f>
        <x:v>0</x:v>
      </x:c>
      <x:c r="H96" s="76" t="n">
        <x:f>IF('Réservations'!$N96&lt;&gt;"OK",0,MAX(0,MIN('Réservations'!$C96,DATE(Ouverture!$B$4,8,1))-MAX('Réservations'!$B96,DATE(Ouverture!$B$4,7,1))))</x:f>
        <x:v>0</x:v>
      </x:c>
      <x:c r="I96" s="76" t="n">
        <x:f>IF('Réservations'!$N96&lt;&gt;"OK",0,MAX(0,MIN('Réservations'!$C96,DATE(Ouverture!$B$4,9,1))-MAX('Réservations'!$B96,DATE(Ouverture!$B$4,8,1))))</x:f>
        <x:v>0</x:v>
      </x:c>
      <x:c r="J96" s="76" t="n">
        <x:f>IF('Réservations'!$N96&lt;&gt;"OK",0,MAX(0,MIN('Réservations'!$C96,DATE(Ouverture!$B$4,10,1))-MAX('Réservations'!$B96,DATE(Ouverture!$B$4,9,1))))</x:f>
        <x:v>0</x:v>
      </x:c>
      <x:c r="K96" s="76" t="n">
        <x:f>IF('Réservations'!$N96&lt;&gt;"OK",0,MAX(0,MIN('Réservations'!$C96,DATE(Ouverture!$B$4,11,1))-MAX('Réservations'!$B96,DATE(Ouverture!$B$4,10,1))))</x:f>
        <x:v>0</x:v>
      </x:c>
      <x:c r="L96" s="76" t="n">
        <x:f>IF('Réservations'!$N96&lt;&gt;"OK",0,MAX(0,MIN('Réservations'!$C96,DATE(Ouverture!$B$4,12,1))-MAX('Réservations'!$B96,DATE(Ouverture!$B$4,11,1))))</x:f>
        <x:v>0</x:v>
      </x:c>
      <x:c r="M96" s="76" t="n">
        <x:f>IF('Réservations'!$N96&lt;&gt;"OK",0,MAX(0,MIN('Réservations'!$C96,DATE(Ouverture!$B$4,13,1))-MAX('Réservations'!$B96,DATE(Ouverture!$B$4,12,1))))</x:f>
        <x:v>0</x:v>
      </x:c>
      <x:c r="N96" s="130" t="n">
        <x:f>IFERROR(IF('Réservations'!$N96="OK",'Réservations'!$G96/'Réservations'!$F96,0),0)</x:f>
        <x:v>0</x:v>
      </x:c>
      <x:c r="O96" s="130" t="n">
        <x:f>IFERROR(IF('Réservations'!$N96="OK",'Réservations'!$H96/'Réservations'!$F96,0),0)</x:f>
        <x:v>0</x:v>
      </x:c>
      <x:c r="P96" s="130" t="n">
        <x:f>IFERROR(IF('Réservations'!$N96="OK",'Réservations'!$I96/'Réservations'!$F96,0),0)</x:f>
        <x:v>0</x:v>
      </x:c>
      <x:c r="Q96" s="130" t="n">
        <x:f>IFERROR(IF('Réservations'!$N96="OK",'Réservations'!$J96/'Réservations'!$F96,0),0)</x:f>
        <x:v>0</x:v>
      </x:c>
      <x:c r="R96" s="130" t="n">
        <x:f>IFERROR(IF('Réservations'!$N96="OK",'Réservations'!$K96/'Réservations'!$F96,0),0)</x:f>
        <x:v>0</x:v>
      </x:c>
      <x:c r="S96" s="130" t="n">
        <x:f>IFERROR(IF('Réservations'!$N96="OK",'Réservations'!$L96/'Réservations'!$F96,0),0)</x:f>
        <x:v>0</x:v>
      </x:c>
      <x:c r="T96" s="130" t="n">
        <x:f>IFERROR(IF('Réservations'!$N96="OK",'Réservations'!$M96/'Réservations'!$F96,0),0)</x:f>
        <x:v>0</x:v>
      </x:c>
      <x:c r="U96" s="130" t="n">
        <x:f>SUM(B96:M96)</x:f>
        <x:v>0</x:v>
      </x:c>
      <x:c r="V96" s="130" t="n">
        <x:f>U96*N96</x:f>
        <x:v>0</x:v>
      </x:c>
      <x:c r="W96" s="130" t="n">
        <x:f>U96*O96</x:f>
        <x:v>0</x:v>
      </x:c>
      <x:c r="X96" s="130" t="n">
        <x:f>U96*P96</x:f>
        <x:v>0</x:v>
      </x:c>
      <x:c r="Y96" s="130" t="n">
        <x:f>U96*Q96</x:f>
        <x:v>0</x:v>
      </x:c>
      <x:c r="Z96" s="130" t="n">
        <x:f>U96*R96</x:f>
        <x:v>0</x:v>
      </x:c>
      <x:c r="AA96" s="130" t="n">
        <x:f>U96*S96</x:f>
        <x:v>0</x:v>
      </x:c>
      <x:c r="AB96" s="130" t="n">
        <x:f>U96*T96</x:f>
        <x:v>0</x:v>
      </x:c>
    </x:row>
    <x:row r="97">
      <x:c r="A97" s="24" t="str">
        <x:f>IF('Réservations'!A97="","",'Réservations'!A97)</x:f>
      </x:c>
      <x:c r="B97" s="76" t="n">
        <x:f>IF('Réservations'!$N97&lt;&gt;"OK",0,MAX(0,MIN('Réservations'!$C97,DATE(Ouverture!$B$4,2,1))-MAX('Réservations'!$B97,DATE(Ouverture!$B$4,1,1))))</x:f>
        <x:v>0</x:v>
      </x:c>
      <x:c r="C97" s="76" t="n">
        <x:f>IF('Réservations'!$N97&lt;&gt;"OK",0,MAX(0,MIN('Réservations'!$C97,DATE(Ouverture!$B$4,3,1))-MAX('Réservations'!$B97,DATE(Ouverture!$B$4,2,1))))</x:f>
        <x:v>0</x:v>
      </x:c>
      <x:c r="D97" s="76" t="n">
        <x:f>IF('Réservations'!$N97&lt;&gt;"OK",0,MAX(0,MIN('Réservations'!$C97,DATE(Ouverture!$B$4,4,1))-MAX('Réservations'!$B97,DATE(Ouverture!$B$4,3,1))))</x:f>
        <x:v>0</x:v>
      </x:c>
      <x:c r="E97" s="76" t="n">
        <x:f>IF('Réservations'!$N97&lt;&gt;"OK",0,MAX(0,MIN('Réservations'!$C97,DATE(Ouverture!$B$4,5,1))-MAX('Réservations'!$B97,DATE(Ouverture!$B$4,4,1))))</x:f>
        <x:v>0</x:v>
      </x:c>
      <x:c r="F97" s="76" t="n">
        <x:f>IF('Réservations'!$N97&lt;&gt;"OK",0,MAX(0,MIN('Réservations'!$C97,DATE(Ouverture!$B$4,6,1))-MAX('Réservations'!$B97,DATE(Ouverture!$B$4,5,1))))</x:f>
        <x:v>0</x:v>
      </x:c>
      <x:c r="G97" s="76" t="n">
        <x:f>IF('Réservations'!$N97&lt;&gt;"OK",0,MAX(0,MIN('Réservations'!$C97,DATE(Ouverture!$B$4,7,1))-MAX('Réservations'!$B97,DATE(Ouverture!$B$4,6,1))))</x:f>
        <x:v>0</x:v>
      </x:c>
      <x:c r="H97" s="76" t="n">
        <x:f>IF('Réservations'!$N97&lt;&gt;"OK",0,MAX(0,MIN('Réservations'!$C97,DATE(Ouverture!$B$4,8,1))-MAX('Réservations'!$B97,DATE(Ouverture!$B$4,7,1))))</x:f>
        <x:v>0</x:v>
      </x:c>
      <x:c r="I97" s="76" t="n">
        <x:f>IF('Réservations'!$N97&lt;&gt;"OK",0,MAX(0,MIN('Réservations'!$C97,DATE(Ouverture!$B$4,9,1))-MAX('Réservations'!$B97,DATE(Ouverture!$B$4,8,1))))</x:f>
        <x:v>0</x:v>
      </x:c>
      <x:c r="J97" s="76" t="n">
        <x:f>IF('Réservations'!$N97&lt;&gt;"OK",0,MAX(0,MIN('Réservations'!$C97,DATE(Ouverture!$B$4,10,1))-MAX('Réservations'!$B97,DATE(Ouverture!$B$4,9,1))))</x:f>
        <x:v>0</x:v>
      </x:c>
      <x:c r="K97" s="76" t="n">
        <x:f>IF('Réservations'!$N97&lt;&gt;"OK",0,MAX(0,MIN('Réservations'!$C97,DATE(Ouverture!$B$4,11,1))-MAX('Réservations'!$B97,DATE(Ouverture!$B$4,10,1))))</x:f>
        <x:v>0</x:v>
      </x:c>
      <x:c r="L97" s="76" t="n">
        <x:f>IF('Réservations'!$N97&lt;&gt;"OK",0,MAX(0,MIN('Réservations'!$C97,DATE(Ouverture!$B$4,12,1))-MAX('Réservations'!$B97,DATE(Ouverture!$B$4,11,1))))</x:f>
        <x:v>0</x:v>
      </x:c>
      <x:c r="M97" s="76" t="n">
        <x:f>IF('Réservations'!$N97&lt;&gt;"OK",0,MAX(0,MIN('Réservations'!$C97,DATE(Ouverture!$B$4,13,1))-MAX('Réservations'!$B97,DATE(Ouverture!$B$4,12,1))))</x:f>
        <x:v>0</x:v>
      </x:c>
      <x:c r="N97" s="130" t="n">
        <x:f>IFERROR(IF('Réservations'!$N97="OK",'Réservations'!$G97/'Réservations'!$F97,0),0)</x:f>
        <x:v>0</x:v>
      </x:c>
      <x:c r="O97" s="130" t="n">
        <x:f>IFERROR(IF('Réservations'!$N97="OK",'Réservations'!$H97/'Réservations'!$F97,0),0)</x:f>
        <x:v>0</x:v>
      </x:c>
      <x:c r="P97" s="130" t="n">
        <x:f>IFERROR(IF('Réservations'!$N97="OK",'Réservations'!$I97/'Réservations'!$F97,0),0)</x:f>
        <x:v>0</x:v>
      </x:c>
      <x:c r="Q97" s="130" t="n">
        <x:f>IFERROR(IF('Réservations'!$N97="OK",'Réservations'!$J97/'Réservations'!$F97,0),0)</x:f>
        <x:v>0</x:v>
      </x:c>
      <x:c r="R97" s="130" t="n">
        <x:f>IFERROR(IF('Réservations'!$N97="OK",'Réservations'!$K97/'Réservations'!$F97,0),0)</x:f>
        <x:v>0</x:v>
      </x:c>
      <x:c r="S97" s="130" t="n">
        <x:f>IFERROR(IF('Réservations'!$N97="OK",'Réservations'!$L97/'Réservations'!$F97,0),0)</x:f>
        <x:v>0</x:v>
      </x:c>
      <x:c r="T97" s="130" t="n">
        <x:f>IFERROR(IF('Réservations'!$N97="OK",'Réservations'!$M97/'Réservations'!$F97,0),0)</x:f>
        <x:v>0</x:v>
      </x:c>
      <x:c r="U97" s="130" t="n">
        <x:f>SUM(B97:M97)</x:f>
        <x:v>0</x:v>
      </x:c>
      <x:c r="V97" s="130" t="n">
        <x:f>U97*N97</x:f>
        <x:v>0</x:v>
      </x:c>
      <x:c r="W97" s="130" t="n">
        <x:f>U97*O97</x:f>
        <x:v>0</x:v>
      </x:c>
      <x:c r="X97" s="130" t="n">
        <x:f>U97*P97</x:f>
        <x:v>0</x:v>
      </x:c>
      <x:c r="Y97" s="130" t="n">
        <x:f>U97*Q97</x:f>
        <x:v>0</x:v>
      </x:c>
      <x:c r="Z97" s="130" t="n">
        <x:f>U97*R97</x:f>
        <x:v>0</x:v>
      </x:c>
      <x:c r="AA97" s="130" t="n">
        <x:f>U97*S97</x:f>
        <x:v>0</x:v>
      </x:c>
      <x:c r="AB97" s="130" t="n">
        <x:f>U97*T97</x:f>
        <x:v>0</x:v>
      </x:c>
    </x:row>
    <x:row r="98">
      <x:c r="A98" s="24" t="str">
        <x:f>IF('Réservations'!A98="","",'Réservations'!A98)</x:f>
      </x:c>
      <x:c r="B98" s="76" t="n">
        <x:f>IF('Réservations'!$N98&lt;&gt;"OK",0,MAX(0,MIN('Réservations'!$C98,DATE(Ouverture!$B$4,2,1))-MAX('Réservations'!$B98,DATE(Ouverture!$B$4,1,1))))</x:f>
        <x:v>0</x:v>
      </x:c>
      <x:c r="C98" s="76" t="n">
        <x:f>IF('Réservations'!$N98&lt;&gt;"OK",0,MAX(0,MIN('Réservations'!$C98,DATE(Ouverture!$B$4,3,1))-MAX('Réservations'!$B98,DATE(Ouverture!$B$4,2,1))))</x:f>
        <x:v>0</x:v>
      </x:c>
      <x:c r="D98" s="76" t="n">
        <x:f>IF('Réservations'!$N98&lt;&gt;"OK",0,MAX(0,MIN('Réservations'!$C98,DATE(Ouverture!$B$4,4,1))-MAX('Réservations'!$B98,DATE(Ouverture!$B$4,3,1))))</x:f>
        <x:v>0</x:v>
      </x:c>
      <x:c r="E98" s="76" t="n">
        <x:f>IF('Réservations'!$N98&lt;&gt;"OK",0,MAX(0,MIN('Réservations'!$C98,DATE(Ouverture!$B$4,5,1))-MAX('Réservations'!$B98,DATE(Ouverture!$B$4,4,1))))</x:f>
        <x:v>0</x:v>
      </x:c>
      <x:c r="F98" s="76" t="n">
        <x:f>IF('Réservations'!$N98&lt;&gt;"OK",0,MAX(0,MIN('Réservations'!$C98,DATE(Ouverture!$B$4,6,1))-MAX('Réservations'!$B98,DATE(Ouverture!$B$4,5,1))))</x:f>
        <x:v>0</x:v>
      </x:c>
      <x:c r="G98" s="76" t="n">
        <x:f>IF('Réservations'!$N98&lt;&gt;"OK",0,MAX(0,MIN('Réservations'!$C98,DATE(Ouverture!$B$4,7,1))-MAX('Réservations'!$B98,DATE(Ouverture!$B$4,6,1))))</x:f>
        <x:v>0</x:v>
      </x:c>
      <x:c r="H98" s="76" t="n">
        <x:f>IF('Réservations'!$N98&lt;&gt;"OK",0,MAX(0,MIN('Réservations'!$C98,DATE(Ouverture!$B$4,8,1))-MAX('Réservations'!$B98,DATE(Ouverture!$B$4,7,1))))</x:f>
        <x:v>0</x:v>
      </x:c>
      <x:c r="I98" s="76" t="n">
        <x:f>IF('Réservations'!$N98&lt;&gt;"OK",0,MAX(0,MIN('Réservations'!$C98,DATE(Ouverture!$B$4,9,1))-MAX('Réservations'!$B98,DATE(Ouverture!$B$4,8,1))))</x:f>
        <x:v>0</x:v>
      </x:c>
      <x:c r="J98" s="76" t="n">
        <x:f>IF('Réservations'!$N98&lt;&gt;"OK",0,MAX(0,MIN('Réservations'!$C98,DATE(Ouverture!$B$4,10,1))-MAX('Réservations'!$B98,DATE(Ouverture!$B$4,9,1))))</x:f>
        <x:v>0</x:v>
      </x:c>
      <x:c r="K98" s="76" t="n">
        <x:f>IF('Réservations'!$N98&lt;&gt;"OK",0,MAX(0,MIN('Réservations'!$C98,DATE(Ouverture!$B$4,11,1))-MAX('Réservations'!$B98,DATE(Ouverture!$B$4,10,1))))</x:f>
        <x:v>0</x:v>
      </x:c>
      <x:c r="L98" s="76" t="n">
        <x:f>IF('Réservations'!$N98&lt;&gt;"OK",0,MAX(0,MIN('Réservations'!$C98,DATE(Ouverture!$B$4,12,1))-MAX('Réservations'!$B98,DATE(Ouverture!$B$4,11,1))))</x:f>
        <x:v>0</x:v>
      </x:c>
      <x:c r="M98" s="76" t="n">
        <x:f>IF('Réservations'!$N98&lt;&gt;"OK",0,MAX(0,MIN('Réservations'!$C98,DATE(Ouverture!$B$4,13,1))-MAX('Réservations'!$B98,DATE(Ouverture!$B$4,12,1))))</x:f>
        <x:v>0</x:v>
      </x:c>
      <x:c r="N98" s="130" t="n">
        <x:f>IFERROR(IF('Réservations'!$N98="OK",'Réservations'!$G98/'Réservations'!$F98,0),0)</x:f>
        <x:v>0</x:v>
      </x:c>
      <x:c r="O98" s="130" t="n">
        <x:f>IFERROR(IF('Réservations'!$N98="OK",'Réservations'!$H98/'Réservations'!$F98,0),0)</x:f>
        <x:v>0</x:v>
      </x:c>
      <x:c r="P98" s="130" t="n">
        <x:f>IFERROR(IF('Réservations'!$N98="OK",'Réservations'!$I98/'Réservations'!$F98,0),0)</x:f>
        <x:v>0</x:v>
      </x:c>
      <x:c r="Q98" s="130" t="n">
        <x:f>IFERROR(IF('Réservations'!$N98="OK",'Réservations'!$J98/'Réservations'!$F98,0),0)</x:f>
        <x:v>0</x:v>
      </x:c>
      <x:c r="R98" s="130" t="n">
        <x:f>IFERROR(IF('Réservations'!$N98="OK",'Réservations'!$K98/'Réservations'!$F98,0),0)</x:f>
        <x:v>0</x:v>
      </x:c>
      <x:c r="S98" s="130" t="n">
        <x:f>IFERROR(IF('Réservations'!$N98="OK",'Réservations'!$L98/'Réservations'!$F98,0),0)</x:f>
        <x:v>0</x:v>
      </x:c>
      <x:c r="T98" s="130" t="n">
        <x:f>IFERROR(IF('Réservations'!$N98="OK",'Réservations'!$M98/'Réservations'!$F98,0),0)</x:f>
        <x:v>0</x:v>
      </x:c>
      <x:c r="U98" s="130" t="n">
        <x:f>SUM(B98:M98)</x:f>
        <x:v>0</x:v>
      </x:c>
      <x:c r="V98" s="130" t="n">
        <x:f>U98*N98</x:f>
        <x:v>0</x:v>
      </x:c>
      <x:c r="W98" s="130" t="n">
        <x:f>U98*O98</x:f>
        <x:v>0</x:v>
      </x:c>
      <x:c r="X98" s="130" t="n">
        <x:f>U98*P98</x:f>
        <x:v>0</x:v>
      </x:c>
      <x:c r="Y98" s="130" t="n">
        <x:f>U98*Q98</x:f>
        <x:v>0</x:v>
      </x:c>
      <x:c r="Z98" s="130" t="n">
        <x:f>U98*R98</x:f>
        <x:v>0</x:v>
      </x:c>
      <x:c r="AA98" s="130" t="n">
        <x:f>U98*S98</x:f>
        <x:v>0</x:v>
      </x:c>
      <x:c r="AB98" s="130" t="n">
        <x:f>U98*T98</x:f>
        <x:v>0</x:v>
      </x:c>
    </x:row>
    <x:row r="99">
      <x:c r="A99" s="24" t="str">
        <x:f>IF('Réservations'!A99="","",'Réservations'!A99)</x:f>
      </x:c>
      <x:c r="B99" s="76" t="n">
        <x:f>IF('Réservations'!$N99&lt;&gt;"OK",0,MAX(0,MIN('Réservations'!$C99,DATE(Ouverture!$B$4,2,1))-MAX('Réservations'!$B99,DATE(Ouverture!$B$4,1,1))))</x:f>
        <x:v>0</x:v>
      </x:c>
      <x:c r="C99" s="76" t="n">
        <x:f>IF('Réservations'!$N99&lt;&gt;"OK",0,MAX(0,MIN('Réservations'!$C99,DATE(Ouverture!$B$4,3,1))-MAX('Réservations'!$B99,DATE(Ouverture!$B$4,2,1))))</x:f>
        <x:v>0</x:v>
      </x:c>
      <x:c r="D99" s="76" t="n">
        <x:f>IF('Réservations'!$N99&lt;&gt;"OK",0,MAX(0,MIN('Réservations'!$C99,DATE(Ouverture!$B$4,4,1))-MAX('Réservations'!$B99,DATE(Ouverture!$B$4,3,1))))</x:f>
        <x:v>0</x:v>
      </x:c>
      <x:c r="E99" s="76" t="n">
        <x:f>IF('Réservations'!$N99&lt;&gt;"OK",0,MAX(0,MIN('Réservations'!$C99,DATE(Ouverture!$B$4,5,1))-MAX('Réservations'!$B99,DATE(Ouverture!$B$4,4,1))))</x:f>
        <x:v>0</x:v>
      </x:c>
      <x:c r="F99" s="76" t="n">
        <x:f>IF('Réservations'!$N99&lt;&gt;"OK",0,MAX(0,MIN('Réservations'!$C99,DATE(Ouverture!$B$4,6,1))-MAX('Réservations'!$B99,DATE(Ouverture!$B$4,5,1))))</x:f>
        <x:v>0</x:v>
      </x:c>
      <x:c r="G99" s="76" t="n">
        <x:f>IF('Réservations'!$N99&lt;&gt;"OK",0,MAX(0,MIN('Réservations'!$C99,DATE(Ouverture!$B$4,7,1))-MAX('Réservations'!$B99,DATE(Ouverture!$B$4,6,1))))</x:f>
        <x:v>0</x:v>
      </x:c>
      <x:c r="H99" s="76" t="n">
        <x:f>IF('Réservations'!$N99&lt;&gt;"OK",0,MAX(0,MIN('Réservations'!$C99,DATE(Ouverture!$B$4,8,1))-MAX('Réservations'!$B99,DATE(Ouverture!$B$4,7,1))))</x:f>
        <x:v>0</x:v>
      </x:c>
      <x:c r="I99" s="76" t="n">
        <x:f>IF('Réservations'!$N99&lt;&gt;"OK",0,MAX(0,MIN('Réservations'!$C99,DATE(Ouverture!$B$4,9,1))-MAX('Réservations'!$B99,DATE(Ouverture!$B$4,8,1))))</x:f>
        <x:v>0</x:v>
      </x:c>
      <x:c r="J99" s="76" t="n">
        <x:f>IF('Réservations'!$N99&lt;&gt;"OK",0,MAX(0,MIN('Réservations'!$C99,DATE(Ouverture!$B$4,10,1))-MAX('Réservations'!$B99,DATE(Ouverture!$B$4,9,1))))</x:f>
        <x:v>0</x:v>
      </x:c>
      <x:c r="K99" s="76" t="n">
        <x:f>IF('Réservations'!$N99&lt;&gt;"OK",0,MAX(0,MIN('Réservations'!$C99,DATE(Ouverture!$B$4,11,1))-MAX('Réservations'!$B99,DATE(Ouverture!$B$4,10,1))))</x:f>
        <x:v>0</x:v>
      </x:c>
      <x:c r="L99" s="76" t="n">
        <x:f>IF('Réservations'!$N99&lt;&gt;"OK",0,MAX(0,MIN('Réservations'!$C99,DATE(Ouverture!$B$4,12,1))-MAX('Réservations'!$B99,DATE(Ouverture!$B$4,11,1))))</x:f>
        <x:v>0</x:v>
      </x:c>
      <x:c r="M99" s="76" t="n">
        <x:f>IF('Réservations'!$N99&lt;&gt;"OK",0,MAX(0,MIN('Réservations'!$C99,DATE(Ouverture!$B$4,13,1))-MAX('Réservations'!$B99,DATE(Ouverture!$B$4,12,1))))</x:f>
        <x:v>0</x:v>
      </x:c>
      <x:c r="N99" s="130" t="n">
        <x:f>IFERROR(IF('Réservations'!$N99="OK",'Réservations'!$G99/'Réservations'!$F99,0),0)</x:f>
        <x:v>0</x:v>
      </x:c>
      <x:c r="O99" s="130" t="n">
        <x:f>IFERROR(IF('Réservations'!$N99="OK",'Réservations'!$H99/'Réservations'!$F99,0),0)</x:f>
        <x:v>0</x:v>
      </x:c>
      <x:c r="P99" s="130" t="n">
        <x:f>IFERROR(IF('Réservations'!$N99="OK",'Réservations'!$I99/'Réservations'!$F99,0),0)</x:f>
        <x:v>0</x:v>
      </x:c>
      <x:c r="Q99" s="130" t="n">
        <x:f>IFERROR(IF('Réservations'!$N99="OK",'Réservations'!$J99/'Réservations'!$F99,0),0)</x:f>
        <x:v>0</x:v>
      </x:c>
      <x:c r="R99" s="130" t="n">
        <x:f>IFERROR(IF('Réservations'!$N99="OK",'Réservations'!$K99/'Réservations'!$F99,0),0)</x:f>
        <x:v>0</x:v>
      </x:c>
      <x:c r="S99" s="130" t="n">
        <x:f>IFERROR(IF('Réservations'!$N99="OK",'Réservations'!$L99/'Réservations'!$F99,0),0)</x:f>
        <x:v>0</x:v>
      </x:c>
      <x:c r="T99" s="130" t="n">
        <x:f>IFERROR(IF('Réservations'!$N99="OK",'Réservations'!$M99/'Réservations'!$F99,0),0)</x:f>
        <x:v>0</x:v>
      </x:c>
      <x:c r="U99" s="130" t="n">
        <x:f>SUM(B99:M99)</x:f>
        <x:v>0</x:v>
      </x:c>
      <x:c r="V99" s="130" t="n">
        <x:f>U99*N99</x:f>
        <x:v>0</x:v>
      </x:c>
      <x:c r="W99" s="130" t="n">
        <x:f>U99*O99</x:f>
        <x:v>0</x:v>
      </x:c>
      <x:c r="X99" s="130" t="n">
        <x:f>U99*P99</x:f>
        <x:v>0</x:v>
      </x:c>
      <x:c r="Y99" s="130" t="n">
        <x:f>U99*Q99</x:f>
        <x:v>0</x:v>
      </x:c>
      <x:c r="Z99" s="130" t="n">
        <x:f>U99*R99</x:f>
        <x:v>0</x:v>
      </x:c>
      <x:c r="AA99" s="130" t="n">
        <x:f>U99*S99</x:f>
        <x:v>0</x:v>
      </x:c>
      <x:c r="AB99" s="130" t="n">
        <x:f>U99*T99</x:f>
        <x:v>0</x:v>
      </x:c>
    </x:row>
    <x:row r="100">
      <x:c r="A100" s="24" t="str">
        <x:f>IF('Réservations'!A100="","",'Réservations'!A100)</x:f>
      </x:c>
      <x:c r="B100" s="76" t="n">
        <x:f>IF('Réservations'!$N100&lt;&gt;"OK",0,MAX(0,MIN('Réservations'!$C100,DATE(Ouverture!$B$4,2,1))-MAX('Réservations'!$B100,DATE(Ouverture!$B$4,1,1))))</x:f>
        <x:v>0</x:v>
      </x:c>
      <x:c r="C100" s="76" t="n">
        <x:f>IF('Réservations'!$N100&lt;&gt;"OK",0,MAX(0,MIN('Réservations'!$C100,DATE(Ouverture!$B$4,3,1))-MAX('Réservations'!$B100,DATE(Ouverture!$B$4,2,1))))</x:f>
        <x:v>0</x:v>
      </x:c>
      <x:c r="D100" s="76" t="n">
        <x:f>IF('Réservations'!$N100&lt;&gt;"OK",0,MAX(0,MIN('Réservations'!$C100,DATE(Ouverture!$B$4,4,1))-MAX('Réservations'!$B100,DATE(Ouverture!$B$4,3,1))))</x:f>
        <x:v>0</x:v>
      </x:c>
      <x:c r="E100" s="76" t="n">
        <x:f>IF('Réservations'!$N100&lt;&gt;"OK",0,MAX(0,MIN('Réservations'!$C100,DATE(Ouverture!$B$4,5,1))-MAX('Réservations'!$B100,DATE(Ouverture!$B$4,4,1))))</x:f>
        <x:v>0</x:v>
      </x:c>
      <x:c r="F100" s="76" t="n">
        <x:f>IF('Réservations'!$N100&lt;&gt;"OK",0,MAX(0,MIN('Réservations'!$C100,DATE(Ouverture!$B$4,6,1))-MAX('Réservations'!$B100,DATE(Ouverture!$B$4,5,1))))</x:f>
        <x:v>0</x:v>
      </x:c>
      <x:c r="G100" s="76" t="n">
        <x:f>IF('Réservations'!$N100&lt;&gt;"OK",0,MAX(0,MIN('Réservations'!$C100,DATE(Ouverture!$B$4,7,1))-MAX('Réservations'!$B100,DATE(Ouverture!$B$4,6,1))))</x:f>
        <x:v>0</x:v>
      </x:c>
      <x:c r="H100" s="76" t="n">
        <x:f>IF('Réservations'!$N100&lt;&gt;"OK",0,MAX(0,MIN('Réservations'!$C100,DATE(Ouverture!$B$4,8,1))-MAX('Réservations'!$B100,DATE(Ouverture!$B$4,7,1))))</x:f>
        <x:v>0</x:v>
      </x:c>
      <x:c r="I100" s="76" t="n">
        <x:f>IF('Réservations'!$N100&lt;&gt;"OK",0,MAX(0,MIN('Réservations'!$C100,DATE(Ouverture!$B$4,9,1))-MAX('Réservations'!$B100,DATE(Ouverture!$B$4,8,1))))</x:f>
        <x:v>0</x:v>
      </x:c>
      <x:c r="J100" s="76" t="n">
        <x:f>IF('Réservations'!$N100&lt;&gt;"OK",0,MAX(0,MIN('Réservations'!$C100,DATE(Ouverture!$B$4,10,1))-MAX('Réservations'!$B100,DATE(Ouverture!$B$4,9,1))))</x:f>
        <x:v>0</x:v>
      </x:c>
      <x:c r="K100" s="76" t="n">
        <x:f>IF('Réservations'!$N100&lt;&gt;"OK",0,MAX(0,MIN('Réservations'!$C100,DATE(Ouverture!$B$4,11,1))-MAX('Réservations'!$B100,DATE(Ouverture!$B$4,10,1))))</x:f>
        <x:v>0</x:v>
      </x:c>
      <x:c r="L100" s="76" t="n">
        <x:f>IF('Réservations'!$N100&lt;&gt;"OK",0,MAX(0,MIN('Réservations'!$C100,DATE(Ouverture!$B$4,12,1))-MAX('Réservations'!$B100,DATE(Ouverture!$B$4,11,1))))</x:f>
        <x:v>0</x:v>
      </x:c>
      <x:c r="M100" s="76" t="n">
        <x:f>IF('Réservations'!$N100&lt;&gt;"OK",0,MAX(0,MIN('Réservations'!$C100,DATE(Ouverture!$B$4,13,1))-MAX('Réservations'!$B100,DATE(Ouverture!$B$4,12,1))))</x:f>
        <x:v>0</x:v>
      </x:c>
      <x:c r="N100" s="130" t="n">
        <x:f>IFERROR(IF('Réservations'!$N100="OK",'Réservations'!$G100/'Réservations'!$F100,0),0)</x:f>
        <x:v>0</x:v>
      </x:c>
      <x:c r="O100" s="130" t="n">
        <x:f>IFERROR(IF('Réservations'!$N100="OK",'Réservations'!$H100/'Réservations'!$F100,0),0)</x:f>
        <x:v>0</x:v>
      </x:c>
      <x:c r="P100" s="130" t="n">
        <x:f>IFERROR(IF('Réservations'!$N100="OK",'Réservations'!$I100/'Réservations'!$F100,0),0)</x:f>
        <x:v>0</x:v>
      </x:c>
      <x:c r="Q100" s="130" t="n">
        <x:f>IFERROR(IF('Réservations'!$N100="OK",'Réservations'!$J100/'Réservations'!$F100,0),0)</x:f>
        <x:v>0</x:v>
      </x:c>
      <x:c r="R100" s="130" t="n">
        <x:f>IFERROR(IF('Réservations'!$N100="OK",'Réservations'!$K100/'Réservations'!$F100,0),0)</x:f>
        <x:v>0</x:v>
      </x:c>
      <x:c r="S100" s="130" t="n">
        <x:f>IFERROR(IF('Réservations'!$N100="OK",'Réservations'!$L100/'Réservations'!$F100,0),0)</x:f>
        <x:v>0</x:v>
      </x:c>
      <x:c r="T100" s="130" t="n">
        <x:f>IFERROR(IF('Réservations'!$N100="OK",'Réservations'!$M100/'Réservations'!$F100,0),0)</x:f>
        <x:v>0</x:v>
      </x:c>
      <x:c r="U100" s="130" t="n">
        <x:f>SUM(B100:M100)</x:f>
        <x:v>0</x:v>
      </x:c>
      <x:c r="V100" s="130" t="n">
        <x:f>U100*N100</x:f>
        <x:v>0</x:v>
      </x:c>
      <x:c r="W100" s="130" t="n">
        <x:f>U100*O100</x:f>
        <x:v>0</x:v>
      </x:c>
      <x:c r="X100" s="130" t="n">
        <x:f>U100*P100</x:f>
        <x:v>0</x:v>
      </x:c>
      <x:c r="Y100" s="130" t="n">
        <x:f>U100*Q100</x:f>
        <x:v>0</x:v>
      </x:c>
      <x:c r="Z100" s="130" t="n">
        <x:f>U100*R100</x:f>
        <x:v>0</x:v>
      </x:c>
      <x:c r="AA100" s="130" t="n">
        <x:f>U100*S100</x:f>
        <x:v>0</x:v>
      </x:c>
      <x:c r="AB100" s="130" t="n">
        <x:f>U100*T100</x:f>
        <x:v>0</x:v>
      </x:c>
    </x:row>
    <x:row r="101">
      <x:c r="A101" s="24" t="str">
        <x:f>IF('Réservations'!A101="","",'Réservations'!A101)</x:f>
      </x:c>
      <x:c r="B101" s="76" t="n">
        <x:f>IF('Réservations'!$N101&lt;&gt;"OK",0,MAX(0,MIN('Réservations'!$C101,DATE(Ouverture!$B$4,2,1))-MAX('Réservations'!$B101,DATE(Ouverture!$B$4,1,1))))</x:f>
        <x:v>0</x:v>
      </x:c>
      <x:c r="C101" s="76" t="n">
        <x:f>IF('Réservations'!$N101&lt;&gt;"OK",0,MAX(0,MIN('Réservations'!$C101,DATE(Ouverture!$B$4,3,1))-MAX('Réservations'!$B101,DATE(Ouverture!$B$4,2,1))))</x:f>
        <x:v>0</x:v>
      </x:c>
      <x:c r="D101" s="76" t="n">
        <x:f>IF('Réservations'!$N101&lt;&gt;"OK",0,MAX(0,MIN('Réservations'!$C101,DATE(Ouverture!$B$4,4,1))-MAX('Réservations'!$B101,DATE(Ouverture!$B$4,3,1))))</x:f>
        <x:v>0</x:v>
      </x:c>
      <x:c r="E101" s="76" t="n">
        <x:f>IF('Réservations'!$N101&lt;&gt;"OK",0,MAX(0,MIN('Réservations'!$C101,DATE(Ouverture!$B$4,5,1))-MAX('Réservations'!$B101,DATE(Ouverture!$B$4,4,1))))</x:f>
        <x:v>0</x:v>
      </x:c>
      <x:c r="F101" s="76" t="n">
        <x:f>IF('Réservations'!$N101&lt;&gt;"OK",0,MAX(0,MIN('Réservations'!$C101,DATE(Ouverture!$B$4,6,1))-MAX('Réservations'!$B101,DATE(Ouverture!$B$4,5,1))))</x:f>
        <x:v>0</x:v>
      </x:c>
      <x:c r="G101" s="76" t="n">
        <x:f>IF('Réservations'!$N101&lt;&gt;"OK",0,MAX(0,MIN('Réservations'!$C101,DATE(Ouverture!$B$4,7,1))-MAX('Réservations'!$B101,DATE(Ouverture!$B$4,6,1))))</x:f>
        <x:v>0</x:v>
      </x:c>
      <x:c r="H101" s="76" t="n">
        <x:f>IF('Réservations'!$N101&lt;&gt;"OK",0,MAX(0,MIN('Réservations'!$C101,DATE(Ouverture!$B$4,8,1))-MAX('Réservations'!$B101,DATE(Ouverture!$B$4,7,1))))</x:f>
        <x:v>0</x:v>
      </x:c>
      <x:c r="I101" s="76" t="n">
        <x:f>IF('Réservations'!$N101&lt;&gt;"OK",0,MAX(0,MIN('Réservations'!$C101,DATE(Ouverture!$B$4,9,1))-MAX('Réservations'!$B101,DATE(Ouverture!$B$4,8,1))))</x:f>
        <x:v>0</x:v>
      </x:c>
      <x:c r="J101" s="76" t="n">
        <x:f>IF('Réservations'!$N101&lt;&gt;"OK",0,MAX(0,MIN('Réservations'!$C101,DATE(Ouverture!$B$4,10,1))-MAX('Réservations'!$B101,DATE(Ouverture!$B$4,9,1))))</x:f>
        <x:v>0</x:v>
      </x:c>
      <x:c r="K101" s="76" t="n">
        <x:f>IF('Réservations'!$N101&lt;&gt;"OK",0,MAX(0,MIN('Réservations'!$C101,DATE(Ouverture!$B$4,11,1))-MAX('Réservations'!$B101,DATE(Ouverture!$B$4,10,1))))</x:f>
        <x:v>0</x:v>
      </x:c>
      <x:c r="L101" s="76" t="n">
        <x:f>IF('Réservations'!$N101&lt;&gt;"OK",0,MAX(0,MIN('Réservations'!$C101,DATE(Ouverture!$B$4,12,1))-MAX('Réservations'!$B101,DATE(Ouverture!$B$4,11,1))))</x:f>
        <x:v>0</x:v>
      </x:c>
      <x:c r="M101" s="76" t="n">
        <x:f>IF('Réservations'!$N101&lt;&gt;"OK",0,MAX(0,MIN('Réservations'!$C101,DATE(Ouverture!$B$4,13,1))-MAX('Réservations'!$B101,DATE(Ouverture!$B$4,12,1))))</x:f>
        <x:v>0</x:v>
      </x:c>
      <x:c r="N101" s="130" t="n">
        <x:f>IFERROR(IF('Réservations'!$N101="OK",'Réservations'!$G101/'Réservations'!$F101,0),0)</x:f>
        <x:v>0</x:v>
      </x:c>
      <x:c r="O101" s="130" t="n">
        <x:f>IFERROR(IF('Réservations'!$N101="OK",'Réservations'!$H101/'Réservations'!$F101,0),0)</x:f>
        <x:v>0</x:v>
      </x:c>
      <x:c r="P101" s="130" t="n">
        <x:f>IFERROR(IF('Réservations'!$N101="OK",'Réservations'!$I101/'Réservations'!$F101,0),0)</x:f>
        <x:v>0</x:v>
      </x:c>
      <x:c r="Q101" s="130" t="n">
        <x:f>IFERROR(IF('Réservations'!$N101="OK",'Réservations'!$J101/'Réservations'!$F101,0),0)</x:f>
        <x:v>0</x:v>
      </x:c>
      <x:c r="R101" s="130" t="n">
        <x:f>IFERROR(IF('Réservations'!$N101="OK",'Réservations'!$K101/'Réservations'!$F101,0),0)</x:f>
        <x:v>0</x:v>
      </x:c>
      <x:c r="S101" s="130" t="n">
        <x:f>IFERROR(IF('Réservations'!$N101="OK",'Réservations'!$L101/'Réservations'!$F101,0),0)</x:f>
        <x:v>0</x:v>
      </x:c>
      <x:c r="T101" s="130" t="n">
        <x:f>IFERROR(IF('Réservations'!$N101="OK",'Réservations'!$M101/'Réservations'!$F101,0),0)</x:f>
        <x:v>0</x:v>
      </x:c>
      <x:c r="U101" s="130" t="n">
        <x:f>SUM(B101:M101)</x:f>
        <x:v>0</x:v>
      </x:c>
      <x:c r="V101" s="130" t="n">
        <x:f>U101*N101</x:f>
        <x:v>0</x:v>
      </x:c>
      <x:c r="W101" s="130" t="n">
        <x:f>U101*O101</x:f>
        <x:v>0</x:v>
      </x:c>
      <x:c r="X101" s="130" t="n">
        <x:f>U101*P101</x:f>
        <x:v>0</x:v>
      </x:c>
      <x:c r="Y101" s="130" t="n">
        <x:f>U101*Q101</x:f>
        <x:v>0</x:v>
      </x:c>
      <x:c r="Z101" s="130" t="n">
        <x:f>U101*R101</x:f>
        <x:v>0</x:v>
      </x:c>
      <x:c r="AA101" s="130" t="n">
        <x:f>U101*S101</x:f>
        <x:v>0</x:v>
      </x:c>
      <x:c r="AB101" s="130" t="n">
        <x:f>U101*T101</x:f>
        <x:v>0</x:v>
      </x:c>
    </x:row>
    <x:row r="102">
      <x:c r="A102" s="24" t="str">
        <x:f>IF('Réservations'!A102="","",'Réservations'!A102)</x:f>
      </x:c>
      <x:c r="B102" s="76" t="n">
        <x:f>IF('Réservations'!$N102&lt;&gt;"OK",0,MAX(0,MIN('Réservations'!$C102,DATE(Ouverture!$B$4,2,1))-MAX('Réservations'!$B102,DATE(Ouverture!$B$4,1,1))))</x:f>
        <x:v>0</x:v>
      </x:c>
      <x:c r="C102" s="76" t="n">
        <x:f>IF('Réservations'!$N102&lt;&gt;"OK",0,MAX(0,MIN('Réservations'!$C102,DATE(Ouverture!$B$4,3,1))-MAX('Réservations'!$B102,DATE(Ouverture!$B$4,2,1))))</x:f>
        <x:v>0</x:v>
      </x:c>
      <x:c r="D102" s="76" t="n">
        <x:f>IF('Réservations'!$N102&lt;&gt;"OK",0,MAX(0,MIN('Réservations'!$C102,DATE(Ouverture!$B$4,4,1))-MAX('Réservations'!$B102,DATE(Ouverture!$B$4,3,1))))</x:f>
        <x:v>0</x:v>
      </x:c>
      <x:c r="E102" s="76" t="n">
        <x:f>IF('Réservations'!$N102&lt;&gt;"OK",0,MAX(0,MIN('Réservations'!$C102,DATE(Ouverture!$B$4,5,1))-MAX('Réservations'!$B102,DATE(Ouverture!$B$4,4,1))))</x:f>
        <x:v>0</x:v>
      </x:c>
      <x:c r="F102" s="76" t="n">
        <x:f>IF('Réservations'!$N102&lt;&gt;"OK",0,MAX(0,MIN('Réservations'!$C102,DATE(Ouverture!$B$4,6,1))-MAX('Réservations'!$B102,DATE(Ouverture!$B$4,5,1))))</x:f>
        <x:v>0</x:v>
      </x:c>
      <x:c r="G102" s="76" t="n">
        <x:f>IF('Réservations'!$N102&lt;&gt;"OK",0,MAX(0,MIN('Réservations'!$C102,DATE(Ouverture!$B$4,7,1))-MAX('Réservations'!$B102,DATE(Ouverture!$B$4,6,1))))</x:f>
        <x:v>0</x:v>
      </x:c>
      <x:c r="H102" s="76" t="n">
        <x:f>IF('Réservations'!$N102&lt;&gt;"OK",0,MAX(0,MIN('Réservations'!$C102,DATE(Ouverture!$B$4,8,1))-MAX('Réservations'!$B102,DATE(Ouverture!$B$4,7,1))))</x:f>
        <x:v>0</x:v>
      </x:c>
      <x:c r="I102" s="76" t="n">
        <x:f>IF('Réservations'!$N102&lt;&gt;"OK",0,MAX(0,MIN('Réservations'!$C102,DATE(Ouverture!$B$4,9,1))-MAX('Réservations'!$B102,DATE(Ouverture!$B$4,8,1))))</x:f>
        <x:v>0</x:v>
      </x:c>
      <x:c r="J102" s="76" t="n">
        <x:f>IF('Réservations'!$N102&lt;&gt;"OK",0,MAX(0,MIN('Réservations'!$C102,DATE(Ouverture!$B$4,10,1))-MAX('Réservations'!$B102,DATE(Ouverture!$B$4,9,1))))</x:f>
        <x:v>0</x:v>
      </x:c>
      <x:c r="K102" s="76" t="n">
        <x:f>IF('Réservations'!$N102&lt;&gt;"OK",0,MAX(0,MIN('Réservations'!$C102,DATE(Ouverture!$B$4,11,1))-MAX('Réservations'!$B102,DATE(Ouverture!$B$4,10,1))))</x:f>
        <x:v>0</x:v>
      </x:c>
      <x:c r="L102" s="76" t="n">
        <x:f>IF('Réservations'!$N102&lt;&gt;"OK",0,MAX(0,MIN('Réservations'!$C102,DATE(Ouverture!$B$4,12,1))-MAX('Réservations'!$B102,DATE(Ouverture!$B$4,11,1))))</x:f>
        <x:v>0</x:v>
      </x:c>
      <x:c r="M102" s="76" t="n">
        <x:f>IF('Réservations'!$N102&lt;&gt;"OK",0,MAX(0,MIN('Réservations'!$C102,DATE(Ouverture!$B$4,13,1))-MAX('Réservations'!$B102,DATE(Ouverture!$B$4,12,1))))</x:f>
        <x:v>0</x:v>
      </x:c>
      <x:c r="N102" s="130" t="n">
        <x:f>IFERROR(IF('Réservations'!$N102="OK",'Réservations'!$G102/'Réservations'!$F102,0),0)</x:f>
        <x:v>0</x:v>
      </x:c>
      <x:c r="O102" s="130" t="n">
        <x:f>IFERROR(IF('Réservations'!$N102="OK",'Réservations'!$H102/'Réservations'!$F102,0),0)</x:f>
        <x:v>0</x:v>
      </x:c>
      <x:c r="P102" s="130" t="n">
        <x:f>IFERROR(IF('Réservations'!$N102="OK",'Réservations'!$I102/'Réservations'!$F102,0),0)</x:f>
        <x:v>0</x:v>
      </x:c>
      <x:c r="Q102" s="130" t="n">
        <x:f>IFERROR(IF('Réservations'!$N102="OK",'Réservations'!$J102/'Réservations'!$F102,0),0)</x:f>
        <x:v>0</x:v>
      </x:c>
      <x:c r="R102" s="130" t="n">
        <x:f>IFERROR(IF('Réservations'!$N102="OK",'Réservations'!$K102/'Réservations'!$F102,0),0)</x:f>
        <x:v>0</x:v>
      </x:c>
      <x:c r="S102" s="130" t="n">
        <x:f>IFERROR(IF('Réservations'!$N102="OK",'Réservations'!$L102/'Réservations'!$F102,0),0)</x:f>
        <x:v>0</x:v>
      </x:c>
      <x:c r="T102" s="130" t="n">
        <x:f>IFERROR(IF('Réservations'!$N102="OK",'Réservations'!$M102/'Réservations'!$F102,0),0)</x:f>
        <x:v>0</x:v>
      </x:c>
      <x:c r="U102" s="130" t="n">
        <x:f>SUM(B102:M102)</x:f>
        <x:v>0</x:v>
      </x:c>
      <x:c r="V102" s="130" t="n">
        <x:f>U102*N102</x:f>
        <x:v>0</x:v>
      </x:c>
      <x:c r="W102" s="130" t="n">
        <x:f>U102*O102</x:f>
        <x:v>0</x:v>
      </x:c>
      <x:c r="X102" s="130" t="n">
        <x:f>U102*P102</x:f>
        <x:v>0</x:v>
      </x:c>
      <x:c r="Y102" s="130" t="n">
        <x:f>U102*Q102</x:f>
        <x:v>0</x:v>
      </x:c>
      <x:c r="Z102" s="130" t="n">
        <x:f>U102*R102</x:f>
        <x:v>0</x:v>
      </x:c>
      <x:c r="AA102" s="130" t="n">
        <x:f>U102*S102</x:f>
        <x:v>0</x:v>
      </x:c>
      <x:c r="AB102" s="130" t="n">
        <x:f>U102*T102</x:f>
        <x:v>0</x:v>
      </x:c>
    </x:row>
    <x:row r="103">
      <x:c r="A103" s="24" t="str">
        <x:f>IF('Réservations'!A103="","",'Réservations'!A103)</x:f>
      </x:c>
      <x:c r="B103" s="76" t="n">
        <x:f>IF('Réservations'!$N103&lt;&gt;"OK",0,MAX(0,MIN('Réservations'!$C103,DATE(Ouverture!$B$4,2,1))-MAX('Réservations'!$B103,DATE(Ouverture!$B$4,1,1))))</x:f>
        <x:v>0</x:v>
      </x:c>
      <x:c r="C103" s="76" t="n">
        <x:f>IF('Réservations'!$N103&lt;&gt;"OK",0,MAX(0,MIN('Réservations'!$C103,DATE(Ouverture!$B$4,3,1))-MAX('Réservations'!$B103,DATE(Ouverture!$B$4,2,1))))</x:f>
        <x:v>0</x:v>
      </x:c>
      <x:c r="D103" s="76" t="n">
        <x:f>IF('Réservations'!$N103&lt;&gt;"OK",0,MAX(0,MIN('Réservations'!$C103,DATE(Ouverture!$B$4,4,1))-MAX('Réservations'!$B103,DATE(Ouverture!$B$4,3,1))))</x:f>
        <x:v>0</x:v>
      </x:c>
      <x:c r="E103" s="76" t="n">
        <x:f>IF('Réservations'!$N103&lt;&gt;"OK",0,MAX(0,MIN('Réservations'!$C103,DATE(Ouverture!$B$4,5,1))-MAX('Réservations'!$B103,DATE(Ouverture!$B$4,4,1))))</x:f>
        <x:v>0</x:v>
      </x:c>
      <x:c r="F103" s="76" t="n">
        <x:f>IF('Réservations'!$N103&lt;&gt;"OK",0,MAX(0,MIN('Réservations'!$C103,DATE(Ouverture!$B$4,6,1))-MAX('Réservations'!$B103,DATE(Ouverture!$B$4,5,1))))</x:f>
        <x:v>0</x:v>
      </x:c>
      <x:c r="G103" s="76" t="n">
        <x:f>IF('Réservations'!$N103&lt;&gt;"OK",0,MAX(0,MIN('Réservations'!$C103,DATE(Ouverture!$B$4,7,1))-MAX('Réservations'!$B103,DATE(Ouverture!$B$4,6,1))))</x:f>
        <x:v>0</x:v>
      </x:c>
      <x:c r="H103" s="76" t="n">
        <x:f>IF('Réservations'!$N103&lt;&gt;"OK",0,MAX(0,MIN('Réservations'!$C103,DATE(Ouverture!$B$4,8,1))-MAX('Réservations'!$B103,DATE(Ouverture!$B$4,7,1))))</x:f>
        <x:v>0</x:v>
      </x:c>
      <x:c r="I103" s="76" t="n">
        <x:f>IF('Réservations'!$N103&lt;&gt;"OK",0,MAX(0,MIN('Réservations'!$C103,DATE(Ouverture!$B$4,9,1))-MAX('Réservations'!$B103,DATE(Ouverture!$B$4,8,1))))</x:f>
        <x:v>0</x:v>
      </x:c>
      <x:c r="J103" s="76" t="n">
        <x:f>IF('Réservations'!$N103&lt;&gt;"OK",0,MAX(0,MIN('Réservations'!$C103,DATE(Ouverture!$B$4,10,1))-MAX('Réservations'!$B103,DATE(Ouverture!$B$4,9,1))))</x:f>
        <x:v>0</x:v>
      </x:c>
      <x:c r="K103" s="76" t="n">
        <x:f>IF('Réservations'!$N103&lt;&gt;"OK",0,MAX(0,MIN('Réservations'!$C103,DATE(Ouverture!$B$4,11,1))-MAX('Réservations'!$B103,DATE(Ouverture!$B$4,10,1))))</x:f>
        <x:v>0</x:v>
      </x:c>
      <x:c r="L103" s="76" t="n">
        <x:f>IF('Réservations'!$N103&lt;&gt;"OK",0,MAX(0,MIN('Réservations'!$C103,DATE(Ouverture!$B$4,12,1))-MAX('Réservations'!$B103,DATE(Ouverture!$B$4,11,1))))</x:f>
        <x:v>0</x:v>
      </x:c>
      <x:c r="M103" s="76" t="n">
        <x:f>IF('Réservations'!$N103&lt;&gt;"OK",0,MAX(0,MIN('Réservations'!$C103,DATE(Ouverture!$B$4,13,1))-MAX('Réservations'!$B103,DATE(Ouverture!$B$4,12,1))))</x:f>
        <x:v>0</x:v>
      </x:c>
      <x:c r="N103" s="130" t="n">
        <x:f>IFERROR(IF('Réservations'!$N103="OK",'Réservations'!$G103/'Réservations'!$F103,0),0)</x:f>
        <x:v>0</x:v>
      </x:c>
      <x:c r="O103" s="130" t="n">
        <x:f>IFERROR(IF('Réservations'!$N103="OK",'Réservations'!$H103/'Réservations'!$F103,0),0)</x:f>
        <x:v>0</x:v>
      </x:c>
      <x:c r="P103" s="130" t="n">
        <x:f>IFERROR(IF('Réservations'!$N103="OK",'Réservations'!$I103/'Réservations'!$F103,0),0)</x:f>
        <x:v>0</x:v>
      </x:c>
      <x:c r="Q103" s="130" t="n">
        <x:f>IFERROR(IF('Réservations'!$N103="OK",'Réservations'!$J103/'Réservations'!$F103,0),0)</x:f>
        <x:v>0</x:v>
      </x:c>
      <x:c r="R103" s="130" t="n">
        <x:f>IFERROR(IF('Réservations'!$N103="OK",'Réservations'!$K103/'Réservations'!$F103,0),0)</x:f>
        <x:v>0</x:v>
      </x:c>
      <x:c r="S103" s="130" t="n">
        <x:f>IFERROR(IF('Réservations'!$N103="OK",'Réservations'!$L103/'Réservations'!$F103,0),0)</x:f>
        <x:v>0</x:v>
      </x:c>
      <x:c r="T103" s="130" t="n">
        <x:f>IFERROR(IF('Réservations'!$N103="OK",'Réservations'!$M103/'Réservations'!$F103,0),0)</x:f>
        <x:v>0</x:v>
      </x:c>
      <x:c r="U103" s="130" t="n">
        <x:f>SUM(B103:M103)</x:f>
        <x:v>0</x:v>
      </x:c>
      <x:c r="V103" s="130" t="n">
        <x:f>U103*N103</x:f>
        <x:v>0</x:v>
      </x:c>
      <x:c r="W103" s="130" t="n">
        <x:f>U103*O103</x:f>
        <x:v>0</x:v>
      </x:c>
      <x:c r="X103" s="130" t="n">
        <x:f>U103*P103</x:f>
        <x:v>0</x:v>
      </x:c>
      <x:c r="Y103" s="130" t="n">
        <x:f>U103*Q103</x:f>
        <x:v>0</x:v>
      </x:c>
      <x:c r="Z103" s="130" t="n">
        <x:f>U103*R103</x:f>
        <x:v>0</x:v>
      </x:c>
      <x:c r="AA103" s="130" t="n">
        <x:f>U103*S103</x:f>
        <x:v>0</x:v>
      </x:c>
      <x:c r="AB103" s="130" t="n">
        <x:f>U103*T103</x:f>
        <x:v>0</x:v>
      </x:c>
    </x:row>
    <x:row r="104">
      <x:c r="A104" s="24" t="str">
        <x:f>IF('Réservations'!A104="","",'Réservations'!A104)</x:f>
      </x:c>
      <x:c r="B104" s="76" t="n">
        <x:f>IF('Réservations'!$N104&lt;&gt;"OK",0,MAX(0,MIN('Réservations'!$C104,DATE(Ouverture!$B$4,2,1))-MAX('Réservations'!$B104,DATE(Ouverture!$B$4,1,1))))</x:f>
        <x:v>0</x:v>
      </x:c>
      <x:c r="C104" s="76" t="n">
        <x:f>IF('Réservations'!$N104&lt;&gt;"OK",0,MAX(0,MIN('Réservations'!$C104,DATE(Ouverture!$B$4,3,1))-MAX('Réservations'!$B104,DATE(Ouverture!$B$4,2,1))))</x:f>
        <x:v>0</x:v>
      </x:c>
      <x:c r="D104" s="76" t="n">
        <x:f>IF('Réservations'!$N104&lt;&gt;"OK",0,MAX(0,MIN('Réservations'!$C104,DATE(Ouverture!$B$4,4,1))-MAX('Réservations'!$B104,DATE(Ouverture!$B$4,3,1))))</x:f>
        <x:v>0</x:v>
      </x:c>
      <x:c r="E104" s="76" t="n">
        <x:f>IF('Réservations'!$N104&lt;&gt;"OK",0,MAX(0,MIN('Réservations'!$C104,DATE(Ouverture!$B$4,5,1))-MAX('Réservations'!$B104,DATE(Ouverture!$B$4,4,1))))</x:f>
        <x:v>0</x:v>
      </x:c>
      <x:c r="F104" s="76" t="n">
        <x:f>IF('Réservations'!$N104&lt;&gt;"OK",0,MAX(0,MIN('Réservations'!$C104,DATE(Ouverture!$B$4,6,1))-MAX('Réservations'!$B104,DATE(Ouverture!$B$4,5,1))))</x:f>
        <x:v>0</x:v>
      </x:c>
      <x:c r="G104" s="76" t="n">
        <x:f>IF('Réservations'!$N104&lt;&gt;"OK",0,MAX(0,MIN('Réservations'!$C104,DATE(Ouverture!$B$4,7,1))-MAX('Réservations'!$B104,DATE(Ouverture!$B$4,6,1))))</x:f>
        <x:v>0</x:v>
      </x:c>
      <x:c r="H104" s="76" t="n">
        <x:f>IF('Réservations'!$N104&lt;&gt;"OK",0,MAX(0,MIN('Réservations'!$C104,DATE(Ouverture!$B$4,8,1))-MAX('Réservations'!$B104,DATE(Ouverture!$B$4,7,1))))</x:f>
        <x:v>0</x:v>
      </x:c>
      <x:c r="I104" s="76" t="n">
        <x:f>IF('Réservations'!$N104&lt;&gt;"OK",0,MAX(0,MIN('Réservations'!$C104,DATE(Ouverture!$B$4,9,1))-MAX('Réservations'!$B104,DATE(Ouverture!$B$4,8,1))))</x:f>
        <x:v>0</x:v>
      </x:c>
      <x:c r="J104" s="76" t="n">
        <x:f>IF('Réservations'!$N104&lt;&gt;"OK",0,MAX(0,MIN('Réservations'!$C104,DATE(Ouverture!$B$4,10,1))-MAX('Réservations'!$B104,DATE(Ouverture!$B$4,9,1))))</x:f>
        <x:v>0</x:v>
      </x:c>
      <x:c r="K104" s="76" t="n">
        <x:f>IF('Réservations'!$N104&lt;&gt;"OK",0,MAX(0,MIN('Réservations'!$C104,DATE(Ouverture!$B$4,11,1))-MAX('Réservations'!$B104,DATE(Ouverture!$B$4,10,1))))</x:f>
        <x:v>0</x:v>
      </x:c>
      <x:c r="L104" s="76" t="n">
        <x:f>IF('Réservations'!$N104&lt;&gt;"OK",0,MAX(0,MIN('Réservations'!$C104,DATE(Ouverture!$B$4,12,1))-MAX('Réservations'!$B104,DATE(Ouverture!$B$4,11,1))))</x:f>
        <x:v>0</x:v>
      </x:c>
      <x:c r="M104" s="76" t="n">
        <x:f>IF('Réservations'!$N104&lt;&gt;"OK",0,MAX(0,MIN('Réservations'!$C104,DATE(Ouverture!$B$4,13,1))-MAX('Réservations'!$B104,DATE(Ouverture!$B$4,12,1))))</x:f>
        <x:v>0</x:v>
      </x:c>
      <x:c r="N104" s="130" t="n">
        <x:f>IFERROR(IF('Réservations'!$N104="OK",'Réservations'!$G104/'Réservations'!$F104,0),0)</x:f>
        <x:v>0</x:v>
      </x:c>
      <x:c r="O104" s="130" t="n">
        <x:f>IFERROR(IF('Réservations'!$N104="OK",'Réservations'!$H104/'Réservations'!$F104,0),0)</x:f>
        <x:v>0</x:v>
      </x:c>
      <x:c r="P104" s="130" t="n">
        <x:f>IFERROR(IF('Réservations'!$N104="OK",'Réservations'!$I104/'Réservations'!$F104,0),0)</x:f>
        <x:v>0</x:v>
      </x:c>
      <x:c r="Q104" s="130" t="n">
        <x:f>IFERROR(IF('Réservations'!$N104="OK",'Réservations'!$J104/'Réservations'!$F104,0),0)</x:f>
        <x:v>0</x:v>
      </x:c>
      <x:c r="R104" s="130" t="n">
        <x:f>IFERROR(IF('Réservations'!$N104="OK",'Réservations'!$K104/'Réservations'!$F104,0),0)</x:f>
        <x:v>0</x:v>
      </x:c>
      <x:c r="S104" s="130" t="n">
        <x:f>IFERROR(IF('Réservations'!$N104="OK",'Réservations'!$L104/'Réservations'!$F104,0),0)</x:f>
        <x:v>0</x:v>
      </x:c>
      <x:c r="T104" s="130" t="n">
        <x:f>IFERROR(IF('Réservations'!$N104="OK",'Réservations'!$M104/'Réservations'!$F104,0),0)</x:f>
        <x:v>0</x:v>
      </x:c>
      <x:c r="U104" s="130" t="n">
        <x:f>SUM(B104:M104)</x:f>
        <x:v>0</x:v>
      </x:c>
      <x:c r="V104" s="130" t="n">
        <x:f>U104*N104</x:f>
        <x:v>0</x:v>
      </x:c>
      <x:c r="W104" s="130" t="n">
        <x:f>U104*O104</x:f>
        <x:v>0</x:v>
      </x:c>
      <x:c r="X104" s="130" t="n">
        <x:f>U104*P104</x:f>
        <x:v>0</x:v>
      </x:c>
      <x:c r="Y104" s="130" t="n">
        <x:f>U104*Q104</x:f>
        <x:v>0</x:v>
      </x:c>
      <x:c r="Z104" s="130" t="n">
        <x:f>U104*R104</x:f>
        <x:v>0</x:v>
      </x:c>
      <x:c r="AA104" s="130" t="n">
        <x:f>U104*S104</x:f>
        <x:v>0</x:v>
      </x:c>
      <x:c r="AB104" s="130" t="n">
        <x:f>U104*T104</x:f>
        <x:v>0</x:v>
      </x:c>
    </x:row>
    <x:row r="105">
      <x:c r="A105" s="24" t="str">
        <x:f>IF('Réservations'!A105="","",'Réservations'!A105)</x:f>
      </x:c>
      <x:c r="B105" s="76" t="n">
        <x:f>IF('Réservations'!$N105&lt;&gt;"OK",0,MAX(0,MIN('Réservations'!$C105,DATE(Ouverture!$B$4,2,1))-MAX('Réservations'!$B105,DATE(Ouverture!$B$4,1,1))))</x:f>
        <x:v>0</x:v>
      </x:c>
      <x:c r="C105" s="76" t="n">
        <x:f>IF('Réservations'!$N105&lt;&gt;"OK",0,MAX(0,MIN('Réservations'!$C105,DATE(Ouverture!$B$4,3,1))-MAX('Réservations'!$B105,DATE(Ouverture!$B$4,2,1))))</x:f>
        <x:v>0</x:v>
      </x:c>
      <x:c r="D105" s="76" t="n">
        <x:f>IF('Réservations'!$N105&lt;&gt;"OK",0,MAX(0,MIN('Réservations'!$C105,DATE(Ouverture!$B$4,4,1))-MAX('Réservations'!$B105,DATE(Ouverture!$B$4,3,1))))</x:f>
        <x:v>0</x:v>
      </x:c>
      <x:c r="E105" s="76" t="n">
        <x:f>IF('Réservations'!$N105&lt;&gt;"OK",0,MAX(0,MIN('Réservations'!$C105,DATE(Ouverture!$B$4,5,1))-MAX('Réservations'!$B105,DATE(Ouverture!$B$4,4,1))))</x:f>
        <x:v>0</x:v>
      </x:c>
      <x:c r="F105" s="76" t="n">
        <x:f>IF('Réservations'!$N105&lt;&gt;"OK",0,MAX(0,MIN('Réservations'!$C105,DATE(Ouverture!$B$4,6,1))-MAX('Réservations'!$B105,DATE(Ouverture!$B$4,5,1))))</x:f>
        <x:v>0</x:v>
      </x:c>
      <x:c r="G105" s="76" t="n">
        <x:f>IF('Réservations'!$N105&lt;&gt;"OK",0,MAX(0,MIN('Réservations'!$C105,DATE(Ouverture!$B$4,7,1))-MAX('Réservations'!$B105,DATE(Ouverture!$B$4,6,1))))</x:f>
        <x:v>0</x:v>
      </x:c>
      <x:c r="H105" s="76" t="n">
        <x:f>IF('Réservations'!$N105&lt;&gt;"OK",0,MAX(0,MIN('Réservations'!$C105,DATE(Ouverture!$B$4,8,1))-MAX('Réservations'!$B105,DATE(Ouverture!$B$4,7,1))))</x:f>
        <x:v>0</x:v>
      </x:c>
      <x:c r="I105" s="76" t="n">
        <x:f>IF('Réservations'!$N105&lt;&gt;"OK",0,MAX(0,MIN('Réservations'!$C105,DATE(Ouverture!$B$4,9,1))-MAX('Réservations'!$B105,DATE(Ouverture!$B$4,8,1))))</x:f>
        <x:v>0</x:v>
      </x:c>
      <x:c r="J105" s="76" t="n">
        <x:f>IF('Réservations'!$N105&lt;&gt;"OK",0,MAX(0,MIN('Réservations'!$C105,DATE(Ouverture!$B$4,10,1))-MAX('Réservations'!$B105,DATE(Ouverture!$B$4,9,1))))</x:f>
        <x:v>0</x:v>
      </x:c>
      <x:c r="K105" s="76" t="n">
        <x:f>IF('Réservations'!$N105&lt;&gt;"OK",0,MAX(0,MIN('Réservations'!$C105,DATE(Ouverture!$B$4,11,1))-MAX('Réservations'!$B105,DATE(Ouverture!$B$4,10,1))))</x:f>
        <x:v>0</x:v>
      </x:c>
      <x:c r="L105" s="76" t="n">
        <x:f>IF('Réservations'!$N105&lt;&gt;"OK",0,MAX(0,MIN('Réservations'!$C105,DATE(Ouverture!$B$4,12,1))-MAX('Réservations'!$B105,DATE(Ouverture!$B$4,11,1))))</x:f>
        <x:v>0</x:v>
      </x:c>
      <x:c r="M105" s="76" t="n">
        <x:f>IF('Réservations'!$N105&lt;&gt;"OK",0,MAX(0,MIN('Réservations'!$C105,DATE(Ouverture!$B$4,13,1))-MAX('Réservations'!$B105,DATE(Ouverture!$B$4,12,1))))</x:f>
        <x:v>0</x:v>
      </x:c>
      <x:c r="N105" s="130" t="n">
        <x:f>IFERROR(IF('Réservations'!$N105="OK",'Réservations'!$G105/'Réservations'!$F105,0),0)</x:f>
        <x:v>0</x:v>
      </x:c>
      <x:c r="O105" s="130" t="n">
        <x:f>IFERROR(IF('Réservations'!$N105="OK",'Réservations'!$H105/'Réservations'!$F105,0),0)</x:f>
        <x:v>0</x:v>
      </x:c>
      <x:c r="P105" s="130" t="n">
        <x:f>IFERROR(IF('Réservations'!$N105="OK",'Réservations'!$I105/'Réservations'!$F105,0),0)</x:f>
        <x:v>0</x:v>
      </x:c>
      <x:c r="Q105" s="130" t="n">
        <x:f>IFERROR(IF('Réservations'!$N105="OK",'Réservations'!$J105/'Réservations'!$F105,0),0)</x:f>
        <x:v>0</x:v>
      </x:c>
      <x:c r="R105" s="130" t="n">
        <x:f>IFERROR(IF('Réservations'!$N105="OK",'Réservations'!$K105/'Réservations'!$F105,0),0)</x:f>
        <x:v>0</x:v>
      </x:c>
      <x:c r="S105" s="130" t="n">
        <x:f>IFERROR(IF('Réservations'!$N105="OK",'Réservations'!$L105/'Réservations'!$F105,0),0)</x:f>
        <x:v>0</x:v>
      </x:c>
      <x:c r="T105" s="130" t="n">
        <x:f>IFERROR(IF('Réservations'!$N105="OK",'Réservations'!$M105/'Réservations'!$F105,0),0)</x:f>
        <x:v>0</x:v>
      </x:c>
      <x:c r="U105" s="130" t="n">
        <x:f>SUM(B105:M105)</x:f>
        <x:v>0</x:v>
      </x:c>
      <x:c r="V105" s="130" t="n">
        <x:f>U105*N105</x:f>
        <x:v>0</x:v>
      </x:c>
      <x:c r="W105" s="130" t="n">
        <x:f>U105*O105</x:f>
        <x:v>0</x:v>
      </x:c>
      <x:c r="X105" s="130" t="n">
        <x:f>U105*P105</x:f>
        <x:v>0</x:v>
      </x:c>
      <x:c r="Y105" s="130" t="n">
        <x:f>U105*Q105</x:f>
        <x:v>0</x:v>
      </x:c>
      <x:c r="Z105" s="130" t="n">
        <x:f>U105*R105</x:f>
        <x:v>0</x:v>
      </x:c>
      <x:c r="AA105" s="130" t="n">
        <x:f>U105*S105</x:f>
        <x:v>0</x:v>
      </x:c>
      <x:c r="AB105" s="130" t="n">
        <x:f>U105*T105</x:f>
        <x:v>0</x:v>
      </x:c>
    </x:row>
    <x:row r="106">
      <x:c r="A106" s="24" t="str">
        <x:f>IF('Réservations'!A106="","",'Réservations'!A106)</x:f>
      </x:c>
      <x:c r="B106" s="76" t="n">
        <x:f>IF('Réservations'!$N106&lt;&gt;"OK",0,MAX(0,MIN('Réservations'!$C106,DATE(Ouverture!$B$4,2,1))-MAX('Réservations'!$B106,DATE(Ouverture!$B$4,1,1))))</x:f>
        <x:v>0</x:v>
      </x:c>
      <x:c r="C106" s="76" t="n">
        <x:f>IF('Réservations'!$N106&lt;&gt;"OK",0,MAX(0,MIN('Réservations'!$C106,DATE(Ouverture!$B$4,3,1))-MAX('Réservations'!$B106,DATE(Ouverture!$B$4,2,1))))</x:f>
        <x:v>0</x:v>
      </x:c>
      <x:c r="D106" s="76" t="n">
        <x:f>IF('Réservations'!$N106&lt;&gt;"OK",0,MAX(0,MIN('Réservations'!$C106,DATE(Ouverture!$B$4,4,1))-MAX('Réservations'!$B106,DATE(Ouverture!$B$4,3,1))))</x:f>
        <x:v>0</x:v>
      </x:c>
      <x:c r="E106" s="76" t="n">
        <x:f>IF('Réservations'!$N106&lt;&gt;"OK",0,MAX(0,MIN('Réservations'!$C106,DATE(Ouverture!$B$4,5,1))-MAX('Réservations'!$B106,DATE(Ouverture!$B$4,4,1))))</x:f>
        <x:v>0</x:v>
      </x:c>
      <x:c r="F106" s="76" t="n">
        <x:f>IF('Réservations'!$N106&lt;&gt;"OK",0,MAX(0,MIN('Réservations'!$C106,DATE(Ouverture!$B$4,6,1))-MAX('Réservations'!$B106,DATE(Ouverture!$B$4,5,1))))</x:f>
        <x:v>0</x:v>
      </x:c>
      <x:c r="G106" s="76" t="n">
        <x:f>IF('Réservations'!$N106&lt;&gt;"OK",0,MAX(0,MIN('Réservations'!$C106,DATE(Ouverture!$B$4,7,1))-MAX('Réservations'!$B106,DATE(Ouverture!$B$4,6,1))))</x:f>
        <x:v>0</x:v>
      </x:c>
      <x:c r="H106" s="76" t="n">
        <x:f>IF('Réservations'!$N106&lt;&gt;"OK",0,MAX(0,MIN('Réservations'!$C106,DATE(Ouverture!$B$4,8,1))-MAX('Réservations'!$B106,DATE(Ouverture!$B$4,7,1))))</x:f>
        <x:v>0</x:v>
      </x:c>
      <x:c r="I106" s="76" t="n">
        <x:f>IF('Réservations'!$N106&lt;&gt;"OK",0,MAX(0,MIN('Réservations'!$C106,DATE(Ouverture!$B$4,9,1))-MAX('Réservations'!$B106,DATE(Ouverture!$B$4,8,1))))</x:f>
        <x:v>0</x:v>
      </x:c>
      <x:c r="J106" s="76" t="n">
        <x:f>IF('Réservations'!$N106&lt;&gt;"OK",0,MAX(0,MIN('Réservations'!$C106,DATE(Ouverture!$B$4,10,1))-MAX('Réservations'!$B106,DATE(Ouverture!$B$4,9,1))))</x:f>
        <x:v>0</x:v>
      </x:c>
      <x:c r="K106" s="76" t="n">
        <x:f>IF('Réservations'!$N106&lt;&gt;"OK",0,MAX(0,MIN('Réservations'!$C106,DATE(Ouverture!$B$4,11,1))-MAX('Réservations'!$B106,DATE(Ouverture!$B$4,10,1))))</x:f>
        <x:v>0</x:v>
      </x:c>
      <x:c r="L106" s="76" t="n">
        <x:f>IF('Réservations'!$N106&lt;&gt;"OK",0,MAX(0,MIN('Réservations'!$C106,DATE(Ouverture!$B$4,12,1))-MAX('Réservations'!$B106,DATE(Ouverture!$B$4,11,1))))</x:f>
        <x:v>0</x:v>
      </x:c>
      <x:c r="M106" s="76" t="n">
        <x:f>IF('Réservations'!$N106&lt;&gt;"OK",0,MAX(0,MIN('Réservations'!$C106,DATE(Ouverture!$B$4,13,1))-MAX('Réservations'!$B106,DATE(Ouverture!$B$4,12,1))))</x:f>
        <x:v>0</x:v>
      </x:c>
      <x:c r="N106" s="130" t="n">
        <x:f>IFERROR(IF('Réservations'!$N106="OK",'Réservations'!$G106/'Réservations'!$F106,0),0)</x:f>
        <x:v>0</x:v>
      </x:c>
      <x:c r="O106" s="130" t="n">
        <x:f>IFERROR(IF('Réservations'!$N106="OK",'Réservations'!$H106/'Réservations'!$F106,0),0)</x:f>
        <x:v>0</x:v>
      </x:c>
      <x:c r="P106" s="130" t="n">
        <x:f>IFERROR(IF('Réservations'!$N106="OK",'Réservations'!$I106/'Réservations'!$F106,0),0)</x:f>
        <x:v>0</x:v>
      </x:c>
      <x:c r="Q106" s="130" t="n">
        <x:f>IFERROR(IF('Réservations'!$N106="OK",'Réservations'!$J106/'Réservations'!$F106,0),0)</x:f>
        <x:v>0</x:v>
      </x:c>
      <x:c r="R106" s="130" t="n">
        <x:f>IFERROR(IF('Réservations'!$N106="OK",'Réservations'!$K106/'Réservations'!$F106,0),0)</x:f>
        <x:v>0</x:v>
      </x:c>
      <x:c r="S106" s="130" t="n">
        <x:f>IFERROR(IF('Réservations'!$N106="OK",'Réservations'!$L106/'Réservations'!$F106,0),0)</x:f>
        <x:v>0</x:v>
      </x:c>
      <x:c r="T106" s="130" t="n">
        <x:f>IFERROR(IF('Réservations'!$N106="OK",'Réservations'!$M106/'Réservations'!$F106,0),0)</x:f>
        <x:v>0</x:v>
      </x:c>
      <x:c r="U106" s="130" t="n">
        <x:f>SUM(B106:M106)</x:f>
        <x:v>0</x:v>
      </x:c>
      <x:c r="V106" s="130" t="n">
        <x:f>U106*N106</x:f>
        <x:v>0</x:v>
      </x:c>
      <x:c r="W106" s="130" t="n">
        <x:f>U106*O106</x:f>
        <x:v>0</x:v>
      </x:c>
      <x:c r="X106" s="130" t="n">
        <x:f>U106*P106</x:f>
        <x:v>0</x:v>
      </x:c>
      <x:c r="Y106" s="130" t="n">
        <x:f>U106*Q106</x:f>
        <x:v>0</x:v>
      </x:c>
      <x:c r="Z106" s="130" t="n">
        <x:f>U106*R106</x:f>
        <x:v>0</x:v>
      </x:c>
      <x:c r="AA106" s="130" t="n">
        <x:f>U106*S106</x:f>
        <x:v>0</x:v>
      </x:c>
      <x:c r="AB106" s="130" t="n">
        <x:f>U106*T106</x:f>
        <x:v>0</x:v>
      </x:c>
    </x:row>
    <x:row r="107">
      <x:c r="A107" s="24" t="str">
        <x:f>IF('Réservations'!A107="","",'Réservations'!A107)</x:f>
      </x:c>
      <x:c r="B107" s="76" t="n">
        <x:f>IF('Réservations'!$N107&lt;&gt;"OK",0,MAX(0,MIN('Réservations'!$C107,DATE(Ouverture!$B$4,2,1))-MAX('Réservations'!$B107,DATE(Ouverture!$B$4,1,1))))</x:f>
        <x:v>0</x:v>
      </x:c>
      <x:c r="C107" s="76" t="n">
        <x:f>IF('Réservations'!$N107&lt;&gt;"OK",0,MAX(0,MIN('Réservations'!$C107,DATE(Ouverture!$B$4,3,1))-MAX('Réservations'!$B107,DATE(Ouverture!$B$4,2,1))))</x:f>
        <x:v>0</x:v>
      </x:c>
      <x:c r="D107" s="76" t="n">
        <x:f>IF('Réservations'!$N107&lt;&gt;"OK",0,MAX(0,MIN('Réservations'!$C107,DATE(Ouverture!$B$4,4,1))-MAX('Réservations'!$B107,DATE(Ouverture!$B$4,3,1))))</x:f>
        <x:v>0</x:v>
      </x:c>
      <x:c r="E107" s="76" t="n">
        <x:f>IF('Réservations'!$N107&lt;&gt;"OK",0,MAX(0,MIN('Réservations'!$C107,DATE(Ouverture!$B$4,5,1))-MAX('Réservations'!$B107,DATE(Ouverture!$B$4,4,1))))</x:f>
        <x:v>0</x:v>
      </x:c>
      <x:c r="F107" s="76" t="n">
        <x:f>IF('Réservations'!$N107&lt;&gt;"OK",0,MAX(0,MIN('Réservations'!$C107,DATE(Ouverture!$B$4,6,1))-MAX('Réservations'!$B107,DATE(Ouverture!$B$4,5,1))))</x:f>
        <x:v>0</x:v>
      </x:c>
      <x:c r="G107" s="76" t="n">
        <x:f>IF('Réservations'!$N107&lt;&gt;"OK",0,MAX(0,MIN('Réservations'!$C107,DATE(Ouverture!$B$4,7,1))-MAX('Réservations'!$B107,DATE(Ouverture!$B$4,6,1))))</x:f>
        <x:v>0</x:v>
      </x:c>
      <x:c r="H107" s="76" t="n">
        <x:f>IF('Réservations'!$N107&lt;&gt;"OK",0,MAX(0,MIN('Réservations'!$C107,DATE(Ouverture!$B$4,8,1))-MAX('Réservations'!$B107,DATE(Ouverture!$B$4,7,1))))</x:f>
        <x:v>0</x:v>
      </x:c>
      <x:c r="I107" s="76" t="n">
        <x:f>IF('Réservations'!$N107&lt;&gt;"OK",0,MAX(0,MIN('Réservations'!$C107,DATE(Ouverture!$B$4,9,1))-MAX('Réservations'!$B107,DATE(Ouverture!$B$4,8,1))))</x:f>
        <x:v>0</x:v>
      </x:c>
      <x:c r="J107" s="76" t="n">
        <x:f>IF('Réservations'!$N107&lt;&gt;"OK",0,MAX(0,MIN('Réservations'!$C107,DATE(Ouverture!$B$4,10,1))-MAX('Réservations'!$B107,DATE(Ouverture!$B$4,9,1))))</x:f>
        <x:v>0</x:v>
      </x:c>
      <x:c r="K107" s="76" t="n">
        <x:f>IF('Réservations'!$N107&lt;&gt;"OK",0,MAX(0,MIN('Réservations'!$C107,DATE(Ouverture!$B$4,11,1))-MAX('Réservations'!$B107,DATE(Ouverture!$B$4,10,1))))</x:f>
        <x:v>0</x:v>
      </x:c>
      <x:c r="L107" s="76" t="n">
        <x:f>IF('Réservations'!$N107&lt;&gt;"OK",0,MAX(0,MIN('Réservations'!$C107,DATE(Ouverture!$B$4,12,1))-MAX('Réservations'!$B107,DATE(Ouverture!$B$4,11,1))))</x:f>
        <x:v>0</x:v>
      </x:c>
      <x:c r="M107" s="76" t="n">
        <x:f>IF('Réservations'!$N107&lt;&gt;"OK",0,MAX(0,MIN('Réservations'!$C107,DATE(Ouverture!$B$4,13,1))-MAX('Réservations'!$B107,DATE(Ouverture!$B$4,12,1))))</x:f>
        <x:v>0</x:v>
      </x:c>
      <x:c r="N107" s="130" t="n">
        <x:f>IFERROR(IF('Réservations'!$N107="OK",'Réservations'!$G107/'Réservations'!$F107,0),0)</x:f>
        <x:v>0</x:v>
      </x:c>
      <x:c r="O107" s="130" t="n">
        <x:f>IFERROR(IF('Réservations'!$N107="OK",'Réservations'!$H107/'Réservations'!$F107,0),0)</x:f>
        <x:v>0</x:v>
      </x:c>
      <x:c r="P107" s="130" t="n">
        <x:f>IFERROR(IF('Réservations'!$N107="OK",'Réservations'!$I107/'Réservations'!$F107,0),0)</x:f>
        <x:v>0</x:v>
      </x:c>
      <x:c r="Q107" s="130" t="n">
        <x:f>IFERROR(IF('Réservations'!$N107="OK",'Réservations'!$J107/'Réservations'!$F107,0),0)</x:f>
        <x:v>0</x:v>
      </x:c>
      <x:c r="R107" s="130" t="n">
        <x:f>IFERROR(IF('Réservations'!$N107="OK",'Réservations'!$K107/'Réservations'!$F107,0),0)</x:f>
        <x:v>0</x:v>
      </x:c>
      <x:c r="S107" s="130" t="n">
        <x:f>IFERROR(IF('Réservations'!$N107="OK",'Réservations'!$L107/'Réservations'!$F107,0),0)</x:f>
        <x:v>0</x:v>
      </x:c>
      <x:c r="T107" s="130" t="n">
        <x:f>IFERROR(IF('Réservations'!$N107="OK",'Réservations'!$M107/'Réservations'!$F107,0),0)</x:f>
        <x:v>0</x:v>
      </x:c>
      <x:c r="U107" s="130" t="n">
        <x:f>SUM(B107:M107)</x:f>
        <x:v>0</x:v>
      </x:c>
      <x:c r="V107" s="130" t="n">
        <x:f>U107*N107</x:f>
        <x:v>0</x:v>
      </x:c>
      <x:c r="W107" s="130" t="n">
        <x:f>U107*O107</x:f>
        <x:v>0</x:v>
      </x:c>
      <x:c r="X107" s="130" t="n">
        <x:f>U107*P107</x:f>
        <x:v>0</x:v>
      </x:c>
      <x:c r="Y107" s="130" t="n">
        <x:f>U107*Q107</x:f>
        <x:v>0</x:v>
      </x:c>
      <x:c r="Z107" s="130" t="n">
        <x:f>U107*R107</x:f>
        <x:v>0</x:v>
      </x:c>
      <x:c r="AA107" s="130" t="n">
        <x:f>U107*S107</x:f>
        <x:v>0</x:v>
      </x:c>
      <x:c r="AB107" s="130" t="n">
        <x:f>U107*T107</x:f>
        <x:v>0</x:v>
      </x:c>
    </x:row>
    <x:row r="108">
      <x:c r="A108" s="24" t="str">
        <x:f>IF('Réservations'!A108="","",'Réservations'!A108)</x:f>
      </x:c>
      <x:c r="B108" s="76" t="n">
        <x:f>IF('Réservations'!$N108&lt;&gt;"OK",0,MAX(0,MIN('Réservations'!$C108,DATE(Ouverture!$B$4,2,1))-MAX('Réservations'!$B108,DATE(Ouverture!$B$4,1,1))))</x:f>
        <x:v>0</x:v>
      </x:c>
      <x:c r="C108" s="76" t="n">
        <x:f>IF('Réservations'!$N108&lt;&gt;"OK",0,MAX(0,MIN('Réservations'!$C108,DATE(Ouverture!$B$4,3,1))-MAX('Réservations'!$B108,DATE(Ouverture!$B$4,2,1))))</x:f>
        <x:v>0</x:v>
      </x:c>
      <x:c r="D108" s="76" t="n">
        <x:f>IF('Réservations'!$N108&lt;&gt;"OK",0,MAX(0,MIN('Réservations'!$C108,DATE(Ouverture!$B$4,4,1))-MAX('Réservations'!$B108,DATE(Ouverture!$B$4,3,1))))</x:f>
        <x:v>0</x:v>
      </x:c>
      <x:c r="E108" s="76" t="n">
        <x:f>IF('Réservations'!$N108&lt;&gt;"OK",0,MAX(0,MIN('Réservations'!$C108,DATE(Ouverture!$B$4,5,1))-MAX('Réservations'!$B108,DATE(Ouverture!$B$4,4,1))))</x:f>
        <x:v>0</x:v>
      </x:c>
      <x:c r="F108" s="76" t="n">
        <x:f>IF('Réservations'!$N108&lt;&gt;"OK",0,MAX(0,MIN('Réservations'!$C108,DATE(Ouverture!$B$4,6,1))-MAX('Réservations'!$B108,DATE(Ouverture!$B$4,5,1))))</x:f>
        <x:v>0</x:v>
      </x:c>
      <x:c r="G108" s="76" t="n">
        <x:f>IF('Réservations'!$N108&lt;&gt;"OK",0,MAX(0,MIN('Réservations'!$C108,DATE(Ouverture!$B$4,7,1))-MAX('Réservations'!$B108,DATE(Ouverture!$B$4,6,1))))</x:f>
        <x:v>0</x:v>
      </x:c>
      <x:c r="H108" s="76" t="n">
        <x:f>IF('Réservations'!$N108&lt;&gt;"OK",0,MAX(0,MIN('Réservations'!$C108,DATE(Ouverture!$B$4,8,1))-MAX('Réservations'!$B108,DATE(Ouverture!$B$4,7,1))))</x:f>
        <x:v>0</x:v>
      </x:c>
      <x:c r="I108" s="76" t="n">
        <x:f>IF('Réservations'!$N108&lt;&gt;"OK",0,MAX(0,MIN('Réservations'!$C108,DATE(Ouverture!$B$4,9,1))-MAX('Réservations'!$B108,DATE(Ouverture!$B$4,8,1))))</x:f>
        <x:v>0</x:v>
      </x:c>
      <x:c r="J108" s="76" t="n">
        <x:f>IF('Réservations'!$N108&lt;&gt;"OK",0,MAX(0,MIN('Réservations'!$C108,DATE(Ouverture!$B$4,10,1))-MAX('Réservations'!$B108,DATE(Ouverture!$B$4,9,1))))</x:f>
        <x:v>0</x:v>
      </x:c>
      <x:c r="K108" s="76" t="n">
        <x:f>IF('Réservations'!$N108&lt;&gt;"OK",0,MAX(0,MIN('Réservations'!$C108,DATE(Ouverture!$B$4,11,1))-MAX('Réservations'!$B108,DATE(Ouverture!$B$4,10,1))))</x:f>
        <x:v>0</x:v>
      </x:c>
      <x:c r="L108" s="76" t="n">
        <x:f>IF('Réservations'!$N108&lt;&gt;"OK",0,MAX(0,MIN('Réservations'!$C108,DATE(Ouverture!$B$4,12,1))-MAX('Réservations'!$B108,DATE(Ouverture!$B$4,11,1))))</x:f>
        <x:v>0</x:v>
      </x:c>
      <x:c r="M108" s="76" t="n">
        <x:f>IF('Réservations'!$N108&lt;&gt;"OK",0,MAX(0,MIN('Réservations'!$C108,DATE(Ouverture!$B$4,13,1))-MAX('Réservations'!$B108,DATE(Ouverture!$B$4,12,1))))</x:f>
        <x:v>0</x:v>
      </x:c>
      <x:c r="N108" s="130" t="n">
        <x:f>IFERROR(IF('Réservations'!$N108="OK",'Réservations'!$G108/'Réservations'!$F108,0),0)</x:f>
        <x:v>0</x:v>
      </x:c>
      <x:c r="O108" s="130" t="n">
        <x:f>IFERROR(IF('Réservations'!$N108="OK",'Réservations'!$H108/'Réservations'!$F108,0),0)</x:f>
        <x:v>0</x:v>
      </x:c>
      <x:c r="P108" s="130" t="n">
        <x:f>IFERROR(IF('Réservations'!$N108="OK",'Réservations'!$I108/'Réservations'!$F108,0),0)</x:f>
        <x:v>0</x:v>
      </x:c>
      <x:c r="Q108" s="130" t="n">
        <x:f>IFERROR(IF('Réservations'!$N108="OK",'Réservations'!$J108/'Réservations'!$F108,0),0)</x:f>
        <x:v>0</x:v>
      </x:c>
      <x:c r="R108" s="130" t="n">
        <x:f>IFERROR(IF('Réservations'!$N108="OK",'Réservations'!$K108/'Réservations'!$F108,0),0)</x:f>
        <x:v>0</x:v>
      </x:c>
      <x:c r="S108" s="130" t="n">
        <x:f>IFERROR(IF('Réservations'!$N108="OK",'Réservations'!$L108/'Réservations'!$F108,0),0)</x:f>
        <x:v>0</x:v>
      </x:c>
      <x:c r="T108" s="130" t="n">
        <x:f>IFERROR(IF('Réservations'!$N108="OK",'Réservations'!$M108/'Réservations'!$F108,0),0)</x:f>
        <x:v>0</x:v>
      </x:c>
      <x:c r="U108" s="130" t="n">
        <x:f>SUM(B108:M108)</x:f>
        <x:v>0</x:v>
      </x:c>
      <x:c r="V108" s="130" t="n">
        <x:f>U108*N108</x:f>
        <x:v>0</x:v>
      </x:c>
      <x:c r="W108" s="130" t="n">
        <x:f>U108*O108</x:f>
        <x:v>0</x:v>
      </x:c>
      <x:c r="X108" s="130" t="n">
        <x:f>U108*P108</x:f>
        <x:v>0</x:v>
      </x:c>
      <x:c r="Y108" s="130" t="n">
        <x:f>U108*Q108</x:f>
        <x:v>0</x:v>
      </x:c>
      <x:c r="Z108" s="130" t="n">
        <x:f>U108*R108</x:f>
        <x:v>0</x:v>
      </x:c>
      <x:c r="AA108" s="130" t="n">
        <x:f>U108*S108</x:f>
        <x:v>0</x:v>
      </x:c>
      <x:c r="AB108" s="130" t="n">
        <x:f>U108*T108</x:f>
        <x:v>0</x:v>
      </x:c>
    </x:row>
    <x:row r="109">
      <x:c r="A109" s="24" t="str">
        <x:f>IF('Réservations'!A109="","",'Réservations'!A109)</x:f>
      </x:c>
      <x:c r="B109" s="76" t="n">
        <x:f>IF('Réservations'!$N109&lt;&gt;"OK",0,MAX(0,MIN('Réservations'!$C109,DATE(Ouverture!$B$4,2,1))-MAX('Réservations'!$B109,DATE(Ouverture!$B$4,1,1))))</x:f>
        <x:v>0</x:v>
      </x:c>
      <x:c r="C109" s="76" t="n">
        <x:f>IF('Réservations'!$N109&lt;&gt;"OK",0,MAX(0,MIN('Réservations'!$C109,DATE(Ouverture!$B$4,3,1))-MAX('Réservations'!$B109,DATE(Ouverture!$B$4,2,1))))</x:f>
        <x:v>0</x:v>
      </x:c>
      <x:c r="D109" s="76" t="n">
        <x:f>IF('Réservations'!$N109&lt;&gt;"OK",0,MAX(0,MIN('Réservations'!$C109,DATE(Ouverture!$B$4,4,1))-MAX('Réservations'!$B109,DATE(Ouverture!$B$4,3,1))))</x:f>
        <x:v>0</x:v>
      </x:c>
      <x:c r="E109" s="76" t="n">
        <x:f>IF('Réservations'!$N109&lt;&gt;"OK",0,MAX(0,MIN('Réservations'!$C109,DATE(Ouverture!$B$4,5,1))-MAX('Réservations'!$B109,DATE(Ouverture!$B$4,4,1))))</x:f>
        <x:v>0</x:v>
      </x:c>
      <x:c r="F109" s="76" t="n">
        <x:f>IF('Réservations'!$N109&lt;&gt;"OK",0,MAX(0,MIN('Réservations'!$C109,DATE(Ouverture!$B$4,6,1))-MAX('Réservations'!$B109,DATE(Ouverture!$B$4,5,1))))</x:f>
        <x:v>0</x:v>
      </x:c>
      <x:c r="G109" s="76" t="n">
        <x:f>IF('Réservations'!$N109&lt;&gt;"OK",0,MAX(0,MIN('Réservations'!$C109,DATE(Ouverture!$B$4,7,1))-MAX('Réservations'!$B109,DATE(Ouverture!$B$4,6,1))))</x:f>
        <x:v>0</x:v>
      </x:c>
      <x:c r="H109" s="76" t="n">
        <x:f>IF('Réservations'!$N109&lt;&gt;"OK",0,MAX(0,MIN('Réservations'!$C109,DATE(Ouverture!$B$4,8,1))-MAX('Réservations'!$B109,DATE(Ouverture!$B$4,7,1))))</x:f>
        <x:v>0</x:v>
      </x:c>
      <x:c r="I109" s="76" t="n">
        <x:f>IF('Réservations'!$N109&lt;&gt;"OK",0,MAX(0,MIN('Réservations'!$C109,DATE(Ouverture!$B$4,9,1))-MAX('Réservations'!$B109,DATE(Ouverture!$B$4,8,1))))</x:f>
        <x:v>0</x:v>
      </x:c>
      <x:c r="J109" s="76" t="n">
        <x:f>IF('Réservations'!$N109&lt;&gt;"OK",0,MAX(0,MIN('Réservations'!$C109,DATE(Ouverture!$B$4,10,1))-MAX('Réservations'!$B109,DATE(Ouverture!$B$4,9,1))))</x:f>
        <x:v>0</x:v>
      </x:c>
      <x:c r="K109" s="76" t="n">
        <x:f>IF('Réservations'!$N109&lt;&gt;"OK",0,MAX(0,MIN('Réservations'!$C109,DATE(Ouverture!$B$4,11,1))-MAX('Réservations'!$B109,DATE(Ouverture!$B$4,10,1))))</x:f>
        <x:v>0</x:v>
      </x:c>
      <x:c r="L109" s="76" t="n">
        <x:f>IF('Réservations'!$N109&lt;&gt;"OK",0,MAX(0,MIN('Réservations'!$C109,DATE(Ouverture!$B$4,12,1))-MAX('Réservations'!$B109,DATE(Ouverture!$B$4,11,1))))</x:f>
        <x:v>0</x:v>
      </x:c>
      <x:c r="M109" s="76" t="n">
        <x:f>IF('Réservations'!$N109&lt;&gt;"OK",0,MAX(0,MIN('Réservations'!$C109,DATE(Ouverture!$B$4,13,1))-MAX('Réservations'!$B109,DATE(Ouverture!$B$4,12,1))))</x:f>
        <x:v>0</x:v>
      </x:c>
      <x:c r="N109" s="130" t="n">
        <x:f>IFERROR(IF('Réservations'!$N109="OK",'Réservations'!$G109/'Réservations'!$F109,0),0)</x:f>
        <x:v>0</x:v>
      </x:c>
      <x:c r="O109" s="130" t="n">
        <x:f>IFERROR(IF('Réservations'!$N109="OK",'Réservations'!$H109/'Réservations'!$F109,0),0)</x:f>
        <x:v>0</x:v>
      </x:c>
      <x:c r="P109" s="130" t="n">
        <x:f>IFERROR(IF('Réservations'!$N109="OK",'Réservations'!$I109/'Réservations'!$F109,0),0)</x:f>
        <x:v>0</x:v>
      </x:c>
      <x:c r="Q109" s="130" t="n">
        <x:f>IFERROR(IF('Réservations'!$N109="OK",'Réservations'!$J109/'Réservations'!$F109,0),0)</x:f>
        <x:v>0</x:v>
      </x:c>
      <x:c r="R109" s="130" t="n">
        <x:f>IFERROR(IF('Réservations'!$N109="OK",'Réservations'!$K109/'Réservations'!$F109,0),0)</x:f>
        <x:v>0</x:v>
      </x:c>
      <x:c r="S109" s="130" t="n">
        <x:f>IFERROR(IF('Réservations'!$N109="OK",'Réservations'!$L109/'Réservations'!$F109,0),0)</x:f>
        <x:v>0</x:v>
      </x:c>
      <x:c r="T109" s="130" t="n">
        <x:f>IFERROR(IF('Réservations'!$N109="OK",'Réservations'!$M109/'Réservations'!$F109,0),0)</x:f>
        <x:v>0</x:v>
      </x:c>
      <x:c r="U109" s="130" t="n">
        <x:f>SUM(B109:M109)</x:f>
        <x:v>0</x:v>
      </x:c>
      <x:c r="V109" s="130" t="n">
        <x:f>U109*N109</x:f>
        <x:v>0</x:v>
      </x:c>
      <x:c r="W109" s="130" t="n">
        <x:f>U109*O109</x:f>
        <x:v>0</x:v>
      </x:c>
      <x:c r="X109" s="130" t="n">
        <x:f>U109*P109</x:f>
        <x:v>0</x:v>
      </x:c>
      <x:c r="Y109" s="130" t="n">
        <x:f>U109*Q109</x:f>
        <x:v>0</x:v>
      </x:c>
      <x:c r="Z109" s="130" t="n">
        <x:f>U109*R109</x:f>
        <x:v>0</x:v>
      </x:c>
      <x:c r="AA109" s="130" t="n">
        <x:f>U109*S109</x:f>
        <x:v>0</x:v>
      </x:c>
      <x:c r="AB109" s="130" t="n">
        <x:f>U109*T109</x:f>
        <x:v>0</x:v>
      </x:c>
    </x:row>
    <x:row r="110">
      <x:c r="A110" s="24" t="str">
        <x:f>IF('Réservations'!A110="","",'Réservations'!A110)</x:f>
      </x:c>
      <x:c r="B110" s="76" t="n">
        <x:f>IF('Réservations'!$N110&lt;&gt;"OK",0,MAX(0,MIN('Réservations'!$C110,DATE(Ouverture!$B$4,2,1))-MAX('Réservations'!$B110,DATE(Ouverture!$B$4,1,1))))</x:f>
        <x:v>0</x:v>
      </x:c>
      <x:c r="C110" s="76" t="n">
        <x:f>IF('Réservations'!$N110&lt;&gt;"OK",0,MAX(0,MIN('Réservations'!$C110,DATE(Ouverture!$B$4,3,1))-MAX('Réservations'!$B110,DATE(Ouverture!$B$4,2,1))))</x:f>
        <x:v>0</x:v>
      </x:c>
      <x:c r="D110" s="76" t="n">
        <x:f>IF('Réservations'!$N110&lt;&gt;"OK",0,MAX(0,MIN('Réservations'!$C110,DATE(Ouverture!$B$4,4,1))-MAX('Réservations'!$B110,DATE(Ouverture!$B$4,3,1))))</x:f>
        <x:v>0</x:v>
      </x:c>
      <x:c r="E110" s="76" t="n">
        <x:f>IF('Réservations'!$N110&lt;&gt;"OK",0,MAX(0,MIN('Réservations'!$C110,DATE(Ouverture!$B$4,5,1))-MAX('Réservations'!$B110,DATE(Ouverture!$B$4,4,1))))</x:f>
        <x:v>0</x:v>
      </x:c>
      <x:c r="F110" s="76" t="n">
        <x:f>IF('Réservations'!$N110&lt;&gt;"OK",0,MAX(0,MIN('Réservations'!$C110,DATE(Ouverture!$B$4,6,1))-MAX('Réservations'!$B110,DATE(Ouverture!$B$4,5,1))))</x:f>
        <x:v>0</x:v>
      </x:c>
      <x:c r="G110" s="76" t="n">
        <x:f>IF('Réservations'!$N110&lt;&gt;"OK",0,MAX(0,MIN('Réservations'!$C110,DATE(Ouverture!$B$4,7,1))-MAX('Réservations'!$B110,DATE(Ouverture!$B$4,6,1))))</x:f>
        <x:v>0</x:v>
      </x:c>
      <x:c r="H110" s="76" t="n">
        <x:f>IF('Réservations'!$N110&lt;&gt;"OK",0,MAX(0,MIN('Réservations'!$C110,DATE(Ouverture!$B$4,8,1))-MAX('Réservations'!$B110,DATE(Ouverture!$B$4,7,1))))</x:f>
        <x:v>0</x:v>
      </x:c>
      <x:c r="I110" s="76" t="n">
        <x:f>IF('Réservations'!$N110&lt;&gt;"OK",0,MAX(0,MIN('Réservations'!$C110,DATE(Ouverture!$B$4,9,1))-MAX('Réservations'!$B110,DATE(Ouverture!$B$4,8,1))))</x:f>
        <x:v>0</x:v>
      </x:c>
      <x:c r="J110" s="76" t="n">
        <x:f>IF('Réservations'!$N110&lt;&gt;"OK",0,MAX(0,MIN('Réservations'!$C110,DATE(Ouverture!$B$4,10,1))-MAX('Réservations'!$B110,DATE(Ouverture!$B$4,9,1))))</x:f>
        <x:v>0</x:v>
      </x:c>
      <x:c r="K110" s="76" t="n">
        <x:f>IF('Réservations'!$N110&lt;&gt;"OK",0,MAX(0,MIN('Réservations'!$C110,DATE(Ouverture!$B$4,11,1))-MAX('Réservations'!$B110,DATE(Ouverture!$B$4,10,1))))</x:f>
        <x:v>0</x:v>
      </x:c>
      <x:c r="L110" s="76" t="n">
        <x:f>IF('Réservations'!$N110&lt;&gt;"OK",0,MAX(0,MIN('Réservations'!$C110,DATE(Ouverture!$B$4,12,1))-MAX('Réservations'!$B110,DATE(Ouverture!$B$4,11,1))))</x:f>
        <x:v>0</x:v>
      </x:c>
      <x:c r="M110" s="76" t="n">
        <x:f>IF('Réservations'!$N110&lt;&gt;"OK",0,MAX(0,MIN('Réservations'!$C110,DATE(Ouverture!$B$4,13,1))-MAX('Réservations'!$B110,DATE(Ouverture!$B$4,12,1))))</x:f>
        <x:v>0</x:v>
      </x:c>
      <x:c r="N110" s="130" t="n">
        <x:f>IFERROR(IF('Réservations'!$N110="OK",'Réservations'!$G110/'Réservations'!$F110,0),0)</x:f>
        <x:v>0</x:v>
      </x:c>
      <x:c r="O110" s="130" t="n">
        <x:f>IFERROR(IF('Réservations'!$N110="OK",'Réservations'!$H110/'Réservations'!$F110,0),0)</x:f>
        <x:v>0</x:v>
      </x:c>
      <x:c r="P110" s="130" t="n">
        <x:f>IFERROR(IF('Réservations'!$N110="OK",'Réservations'!$I110/'Réservations'!$F110,0),0)</x:f>
        <x:v>0</x:v>
      </x:c>
      <x:c r="Q110" s="130" t="n">
        <x:f>IFERROR(IF('Réservations'!$N110="OK",'Réservations'!$J110/'Réservations'!$F110,0),0)</x:f>
        <x:v>0</x:v>
      </x:c>
      <x:c r="R110" s="130" t="n">
        <x:f>IFERROR(IF('Réservations'!$N110="OK",'Réservations'!$K110/'Réservations'!$F110,0),0)</x:f>
        <x:v>0</x:v>
      </x:c>
      <x:c r="S110" s="130" t="n">
        <x:f>IFERROR(IF('Réservations'!$N110="OK",'Réservations'!$L110/'Réservations'!$F110,0),0)</x:f>
        <x:v>0</x:v>
      </x:c>
      <x:c r="T110" s="130" t="n">
        <x:f>IFERROR(IF('Réservations'!$N110="OK",'Réservations'!$M110/'Réservations'!$F110,0),0)</x:f>
        <x:v>0</x:v>
      </x:c>
      <x:c r="U110" s="130" t="n">
        <x:f>SUM(B110:M110)</x:f>
        <x:v>0</x:v>
      </x:c>
      <x:c r="V110" s="130" t="n">
        <x:f>U110*N110</x:f>
        <x:v>0</x:v>
      </x:c>
      <x:c r="W110" s="130" t="n">
        <x:f>U110*O110</x:f>
        <x:v>0</x:v>
      </x:c>
      <x:c r="X110" s="130" t="n">
        <x:f>U110*P110</x:f>
        <x:v>0</x:v>
      </x:c>
      <x:c r="Y110" s="130" t="n">
        <x:f>U110*Q110</x:f>
        <x:v>0</x:v>
      </x:c>
      <x:c r="Z110" s="130" t="n">
        <x:f>U110*R110</x:f>
        <x:v>0</x:v>
      </x:c>
      <x:c r="AA110" s="130" t="n">
        <x:f>U110*S110</x:f>
        <x:v>0</x:v>
      </x:c>
      <x:c r="AB110" s="130" t="n">
        <x:f>U110*T110</x:f>
        <x:v>0</x:v>
      </x:c>
    </x:row>
    <x:row r="111">
      <x:c r="A111" s="24" t="str">
        <x:f>IF('Réservations'!A111="","",'Réservations'!A111)</x:f>
      </x:c>
      <x:c r="B111" s="76" t="n">
        <x:f>IF('Réservations'!$N111&lt;&gt;"OK",0,MAX(0,MIN('Réservations'!$C111,DATE(Ouverture!$B$4,2,1))-MAX('Réservations'!$B111,DATE(Ouverture!$B$4,1,1))))</x:f>
        <x:v>0</x:v>
      </x:c>
      <x:c r="C111" s="76" t="n">
        <x:f>IF('Réservations'!$N111&lt;&gt;"OK",0,MAX(0,MIN('Réservations'!$C111,DATE(Ouverture!$B$4,3,1))-MAX('Réservations'!$B111,DATE(Ouverture!$B$4,2,1))))</x:f>
        <x:v>0</x:v>
      </x:c>
      <x:c r="D111" s="76" t="n">
        <x:f>IF('Réservations'!$N111&lt;&gt;"OK",0,MAX(0,MIN('Réservations'!$C111,DATE(Ouverture!$B$4,4,1))-MAX('Réservations'!$B111,DATE(Ouverture!$B$4,3,1))))</x:f>
        <x:v>0</x:v>
      </x:c>
      <x:c r="E111" s="76" t="n">
        <x:f>IF('Réservations'!$N111&lt;&gt;"OK",0,MAX(0,MIN('Réservations'!$C111,DATE(Ouverture!$B$4,5,1))-MAX('Réservations'!$B111,DATE(Ouverture!$B$4,4,1))))</x:f>
        <x:v>0</x:v>
      </x:c>
      <x:c r="F111" s="76" t="n">
        <x:f>IF('Réservations'!$N111&lt;&gt;"OK",0,MAX(0,MIN('Réservations'!$C111,DATE(Ouverture!$B$4,6,1))-MAX('Réservations'!$B111,DATE(Ouverture!$B$4,5,1))))</x:f>
        <x:v>0</x:v>
      </x:c>
      <x:c r="G111" s="76" t="n">
        <x:f>IF('Réservations'!$N111&lt;&gt;"OK",0,MAX(0,MIN('Réservations'!$C111,DATE(Ouverture!$B$4,7,1))-MAX('Réservations'!$B111,DATE(Ouverture!$B$4,6,1))))</x:f>
        <x:v>0</x:v>
      </x:c>
      <x:c r="H111" s="76" t="n">
        <x:f>IF('Réservations'!$N111&lt;&gt;"OK",0,MAX(0,MIN('Réservations'!$C111,DATE(Ouverture!$B$4,8,1))-MAX('Réservations'!$B111,DATE(Ouverture!$B$4,7,1))))</x:f>
        <x:v>0</x:v>
      </x:c>
      <x:c r="I111" s="76" t="n">
        <x:f>IF('Réservations'!$N111&lt;&gt;"OK",0,MAX(0,MIN('Réservations'!$C111,DATE(Ouverture!$B$4,9,1))-MAX('Réservations'!$B111,DATE(Ouverture!$B$4,8,1))))</x:f>
        <x:v>0</x:v>
      </x:c>
      <x:c r="J111" s="76" t="n">
        <x:f>IF('Réservations'!$N111&lt;&gt;"OK",0,MAX(0,MIN('Réservations'!$C111,DATE(Ouverture!$B$4,10,1))-MAX('Réservations'!$B111,DATE(Ouverture!$B$4,9,1))))</x:f>
        <x:v>0</x:v>
      </x:c>
      <x:c r="K111" s="76" t="n">
        <x:f>IF('Réservations'!$N111&lt;&gt;"OK",0,MAX(0,MIN('Réservations'!$C111,DATE(Ouverture!$B$4,11,1))-MAX('Réservations'!$B111,DATE(Ouverture!$B$4,10,1))))</x:f>
        <x:v>0</x:v>
      </x:c>
      <x:c r="L111" s="76" t="n">
        <x:f>IF('Réservations'!$N111&lt;&gt;"OK",0,MAX(0,MIN('Réservations'!$C111,DATE(Ouverture!$B$4,12,1))-MAX('Réservations'!$B111,DATE(Ouverture!$B$4,11,1))))</x:f>
        <x:v>0</x:v>
      </x:c>
      <x:c r="M111" s="76" t="n">
        <x:f>IF('Réservations'!$N111&lt;&gt;"OK",0,MAX(0,MIN('Réservations'!$C111,DATE(Ouverture!$B$4,13,1))-MAX('Réservations'!$B111,DATE(Ouverture!$B$4,12,1))))</x:f>
        <x:v>0</x:v>
      </x:c>
      <x:c r="N111" s="130" t="n">
        <x:f>IFERROR(IF('Réservations'!$N111="OK",'Réservations'!$G111/'Réservations'!$F111,0),0)</x:f>
        <x:v>0</x:v>
      </x:c>
      <x:c r="O111" s="130" t="n">
        <x:f>IFERROR(IF('Réservations'!$N111="OK",'Réservations'!$H111/'Réservations'!$F111,0),0)</x:f>
        <x:v>0</x:v>
      </x:c>
      <x:c r="P111" s="130" t="n">
        <x:f>IFERROR(IF('Réservations'!$N111="OK",'Réservations'!$I111/'Réservations'!$F111,0),0)</x:f>
        <x:v>0</x:v>
      </x:c>
      <x:c r="Q111" s="130" t="n">
        <x:f>IFERROR(IF('Réservations'!$N111="OK",'Réservations'!$J111/'Réservations'!$F111,0),0)</x:f>
        <x:v>0</x:v>
      </x:c>
      <x:c r="R111" s="130" t="n">
        <x:f>IFERROR(IF('Réservations'!$N111="OK",'Réservations'!$K111/'Réservations'!$F111,0),0)</x:f>
        <x:v>0</x:v>
      </x:c>
      <x:c r="S111" s="130" t="n">
        <x:f>IFERROR(IF('Réservations'!$N111="OK",'Réservations'!$L111/'Réservations'!$F111,0),0)</x:f>
        <x:v>0</x:v>
      </x:c>
      <x:c r="T111" s="130" t="n">
        <x:f>IFERROR(IF('Réservations'!$N111="OK",'Réservations'!$M111/'Réservations'!$F111,0),0)</x:f>
        <x:v>0</x:v>
      </x:c>
      <x:c r="U111" s="130" t="n">
        <x:f>SUM(B111:M111)</x:f>
        <x:v>0</x:v>
      </x:c>
      <x:c r="V111" s="130" t="n">
        <x:f>U111*N111</x:f>
        <x:v>0</x:v>
      </x:c>
      <x:c r="W111" s="130" t="n">
        <x:f>U111*O111</x:f>
        <x:v>0</x:v>
      </x:c>
      <x:c r="X111" s="130" t="n">
        <x:f>U111*P111</x:f>
        <x:v>0</x:v>
      </x:c>
      <x:c r="Y111" s="130" t="n">
        <x:f>U111*Q111</x:f>
        <x:v>0</x:v>
      </x:c>
      <x:c r="Z111" s="130" t="n">
        <x:f>U111*R111</x:f>
        <x:v>0</x:v>
      </x:c>
      <x:c r="AA111" s="130" t="n">
        <x:f>U111*S111</x:f>
        <x:v>0</x:v>
      </x:c>
      <x:c r="AB111" s="130" t="n">
        <x:f>U111*T111</x:f>
        <x:v>0</x:v>
      </x:c>
    </x:row>
    <x:row r="112">
      <x:c r="A112" s="24" t="str">
        <x:f>IF('Réservations'!A112="","",'Réservations'!A112)</x:f>
      </x:c>
      <x:c r="B112" s="76" t="n">
        <x:f>IF('Réservations'!$N112&lt;&gt;"OK",0,MAX(0,MIN('Réservations'!$C112,DATE(Ouverture!$B$4,2,1))-MAX('Réservations'!$B112,DATE(Ouverture!$B$4,1,1))))</x:f>
        <x:v>0</x:v>
      </x:c>
      <x:c r="C112" s="76" t="n">
        <x:f>IF('Réservations'!$N112&lt;&gt;"OK",0,MAX(0,MIN('Réservations'!$C112,DATE(Ouverture!$B$4,3,1))-MAX('Réservations'!$B112,DATE(Ouverture!$B$4,2,1))))</x:f>
        <x:v>0</x:v>
      </x:c>
      <x:c r="D112" s="76" t="n">
        <x:f>IF('Réservations'!$N112&lt;&gt;"OK",0,MAX(0,MIN('Réservations'!$C112,DATE(Ouverture!$B$4,4,1))-MAX('Réservations'!$B112,DATE(Ouverture!$B$4,3,1))))</x:f>
        <x:v>0</x:v>
      </x:c>
      <x:c r="E112" s="76" t="n">
        <x:f>IF('Réservations'!$N112&lt;&gt;"OK",0,MAX(0,MIN('Réservations'!$C112,DATE(Ouverture!$B$4,5,1))-MAX('Réservations'!$B112,DATE(Ouverture!$B$4,4,1))))</x:f>
        <x:v>0</x:v>
      </x:c>
      <x:c r="F112" s="76" t="n">
        <x:f>IF('Réservations'!$N112&lt;&gt;"OK",0,MAX(0,MIN('Réservations'!$C112,DATE(Ouverture!$B$4,6,1))-MAX('Réservations'!$B112,DATE(Ouverture!$B$4,5,1))))</x:f>
        <x:v>0</x:v>
      </x:c>
      <x:c r="G112" s="76" t="n">
        <x:f>IF('Réservations'!$N112&lt;&gt;"OK",0,MAX(0,MIN('Réservations'!$C112,DATE(Ouverture!$B$4,7,1))-MAX('Réservations'!$B112,DATE(Ouverture!$B$4,6,1))))</x:f>
        <x:v>0</x:v>
      </x:c>
      <x:c r="H112" s="76" t="n">
        <x:f>IF('Réservations'!$N112&lt;&gt;"OK",0,MAX(0,MIN('Réservations'!$C112,DATE(Ouverture!$B$4,8,1))-MAX('Réservations'!$B112,DATE(Ouverture!$B$4,7,1))))</x:f>
        <x:v>0</x:v>
      </x:c>
      <x:c r="I112" s="76" t="n">
        <x:f>IF('Réservations'!$N112&lt;&gt;"OK",0,MAX(0,MIN('Réservations'!$C112,DATE(Ouverture!$B$4,9,1))-MAX('Réservations'!$B112,DATE(Ouverture!$B$4,8,1))))</x:f>
        <x:v>0</x:v>
      </x:c>
      <x:c r="J112" s="76" t="n">
        <x:f>IF('Réservations'!$N112&lt;&gt;"OK",0,MAX(0,MIN('Réservations'!$C112,DATE(Ouverture!$B$4,10,1))-MAX('Réservations'!$B112,DATE(Ouverture!$B$4,9,1))))</x:f>
        <x:v>0</x:v>
      </x:c>
      <x:c r="K112" s="76" t="n">
        <x:f>IF('Réservations'!$N112&lt;&gt;"OK",0,MAX(0,MIN('Réservations'!$C112,DATE(Ouverture!$B$4,11,1))-MAX('Réservations'!$B112,DATE(Ouverture!$B$4,10,1))))</x:f>
        <x:v>0</x:v>
      </x:c>
      <x:c r="L112" s="76" t="n">
        <x:f>IF('Réservations'!$N112&lt;&gt;"OK",0,MAX(0,MIN('Réservations'!$C112,DATE(Ouverture!$B$4,12,1))-MAX('Réservations'!$B112,DATE(Ouverture!$B$4,11,1))))</x:f>
        <x:v>0</x:v>
      </x:c>
      <x:c r="M112" s="76" t="n">
        <x:f>IF('Réservations'!$N112&lt;&gt;"OK",0,MAX(0,MIN('Réservations'!$C112,DATE(Ouverture!$B$4,13,1))-MAX('Réservations'!$B112,DATE(Ouverture!$B$4,12,1))))</x:f>
        <x:v>0</x:v>
      </x:c>
      <x:c r="N112" s="130" t="n">
        <x:f>IFERROR(IF('Réservations'!$N112="OK",'Réservations'!$G112/'Réservations'!$F112,0),0)</x:f>
        <x:v>0</x:v>
      </x:c>
      <x:c r="O112" s="130" t="n">
        <x:f>IFERROR(IF('Réservations'!$N112="OK",'Réservations'!$H112/'Réservations'!$F112,0),0)</x:f>
        <x:v>0</x:v>
      </x:c>
      <x:c r="P112" s="130" t="n">
        <x:f>IFERROR(IF('Réservations'!$N112="OK",'Réservations'!$I112/'Réservations'!$F112,0),0)</x:f>
        <x:v>0</x:v>
      </x:c>
      <x:c r="Q112" s="130" t="n">
        <x:f>IFERROR(IF('Réservations'!$N112="OK",'Réservations'!$J112/'Réservations'!$F112,0),0)</x:f>
        <x:v>0</x:v>
      </x:c>
      <x:c r="R112" s="130" t="n">
        <x:f>IFERROR(IF('Réservations'!$N112="OK",'Réservations'!$K112/'Réservations'!$F112,0),0)</x:f>
        <x:v>0</x:v>
      </x:c>
      <x:c r="S112" s="130" t="n">
        <x:f>IFERROR(IF('Réservations'!$N112="OK",'Réservations'!$L112/'Réservations'!$F112,0),0)</x:f>
        <x:v>0</x:v>
      </x:c>
      <x:c r="T112" s="130" t="n">
        <x:f>IFERROR(IF('Réservations'!$N112="OK",'Réservations'!$M112/'Réservations'!$F112,0),0)</x:f>
        <x:v>0</x:v>
      </x:c>
      <x:c r="U112" s="130" t="n">
        <x:f>SUM(B112:M112)</x:f>
        <x:v>0</x:v>
      </x:c>
      <x:c r="V112" s="130" t="n">
        <x:f>U112*N112</x:f>
        <x:v>0</x:v>
      </x:c>
      <x:c r="W112" s="130" t="n">
        <x:f>U112*O112</x:f>
        <x:v>0</x:v>
      </x:c>
      <x:c r="X112" s="130" t="n">
        <x:f>U112*P112</x:f>
        <x:v>0</x:v>
      </x:c>
      <x:c r="Y112" s="130" t="n">
        <x:f>U112*Q112</x:f>
        <x:v>0</x:v>
      </x:c>
      <x:c r="Z112" s="130" t="n">
        <x:f>U112*R112</x:f>
        <x:v>0</x:v>
      </x:c>
      <x:c r="AA112" s="130" t="n">
        <x:f>U112*S112</x:f>
        <x:v>0</x:v>
      </x:c>
      <x:c r="AB112" s="130" t="n">
        <x:f>U112*T112</x:f>
        <x:v>0</x:v>
      </x:c>
    </x:row>
    <x:row r="113">
      <x:c r="A113" s="24" t="str">
        <x:f>IF('Réservations'!A113="","",'Réservations'!A113)</x:f>
      </x:c>
      <x:c r="B113" s="76" t="n">
        <x:f>IF('Réservations'!$N113&lt;&gt;"OK",0,MAX(0,MIN('Réservations'!$C113,DATE(Ouverture!$B$4,2,1))-MAX('Réservations'!$B113,DATE(Ouverture!$B$4,1,1))))</x:f>
        <x:v>0</x:v>
      </x:c>
      <x:c r="C113" s="76" t="n">
        <x:f>IF('Réservations'!$N113&lt;&gt;"OK",0,MAX(0,MIN('Réservations'!$C113,DATE(Ouverture!$B$4,3,1))-MAX('Réservations'!$B113,DATE(Ouverture!$B$4,2,1))))</x:f>
        <x:v>0</x:v>
      </x:c>
      <x:c r="D113" s="76" t="n">
        <x:f>IF('Réservations'!$N113&lt;&gt;"OK",0,MAX(0,MIN('Réservations'!$C113,DATE(Ouverture!$B$4,4,1))-MAX('Réservations'!$B113,DATE(Ouverture!$B$4,3,1))))</x:f>
        <x:v>0</x:v>
      </x:c>
      <x:c r="E113" s="76" t="n">
        <x:f>IF('Réservations'!$N113&lt;&gt;"OK",0,MAX(0,MIN('Réservations'!$C113,DATE(Ouverture!$B$4,5,1))-MAX('Réservations'!$B113,DATE(Ouverture!$B$4,4,1))))</x:f>
        <x:v>0</x:v>
      </x:c>
      <x:c r="F113" s="76" t="n">
        <x:f>IF('Réservations'!$N113&lt;&gt;"OK",0,MAX(0,MIN('Réservations'!$C113,DATE(Ouverture!$B$4,6,1))-MAX('Réservations'!$B113,DATE(Ouverture!$B$4,5,1))))</x:f>
        <x:v>0</x:v>
      </x:c>
      <x:c r="G113" s="76" t="n">
        <x:f>IF('Réservations'!$N113&lt;&gt;"OK",0,MAX(0,MIN('Réservations'!$C113,DATE(Ouverture!$B$4,7,1))-MAX('Réservations'!$B113,DATE(Ouverture!$B$4,6,1))))</x:f>
        <x:v>0</x:v>
      </x:c>
      <x:c r="H113" s="76" t="n">
        <x:f>IF('Réservations'!$N113&lt;&gt;"OK",0,MAX(0,MIN('Réservations'!$C113,DATE(Ouverture!$B$4,8,1))-MAX('Réservations'!$B113,DATE(Ouverture!$B$4,7,1))))</x:f>
        <x:v>0</x:v>
      </x:c>
      <x:c r="I113" s="76" t="n">
        <x:f>IF('Réservations'!$N113&lt;&gt;"OK",0,MAX(0,MIN('Réservations'!$C113,DATE(Ouverture!$B$4,9,1))-MAX('Réservations'!$B113,DATE(Ouverture!$B$4,8,1))))</x:f>
        <x:v>0</x:v>
      </x:c>
      <x:c r="J113" s="76" t="n">
        <x:f>IF('Réservations'!$N113&lt;&gt;"OK",0,MAX(0,MIN('Réservations'!$C113,DATE(Ouverture!$B$4,10,1))-MAX('Réservations'!$B113,DATE(Ouverture!$B$4,9,1))))</x:f>
        <x:v>0</x:v>
      </x:c>
      <x:c r="K113" s="76" t="n">
        <x:f>IF('Réservations'!$N113&lt;&gt;"OK",0,MAX(0,MIN('Réservations'!$C113,DATE(Ouverture!$B$4,11,1))-MAX('Réservations'!$B113,DATE(Ouverture!$B$4,10,1))))</x:f>
        <x:v>0</x:v>
      </x:c>
      <x:c r="L113" s="76" t="n">
        <x:f>IF('Réservations'!$N113&lt;&gt;"OK",0,MAX(0,MIN('Réservations'!$C113,DATE(Ouverture!$B$4,12,1))-MAX('Réservations'!$B113,DATE(Ouverture!$B$4,11,1))))</x:f>
        <x:v>0</x:v>
      </x:c>
      <x:c r="M113" s="76" t="n">
        <x:f>IF('Réservations'!$N113&lt;&gt;"OK",0,MAX(0,MIN('Réservations'!$C113,DATE(Ouverture!$B$4,13,1))-MAX('Réservations'!$B113,DATE(Ouverture!$B$4,12,1))))</x:f>
        <x:v>0</x:v>
      </x:c>
      <x:c r="N113" s="130" t="n">
        <x:f>IFERROR(IF('Réservations'!$N113="OK",'Réservations'!$G113/'Réservations'!$F113,0),0)</x:f>
        <x:v>0</x:v>
      </x:c>
      <x:c r="O113" s="130" t="n">
        <x:f>IFERROR(IF('Réservations'!$N113="OK",'Réservations'!$H113/'Réservations'!$F113,0),0)</x:f>
        <x:v>0</x:v>
      </x:c>
      <x:c r="P113" s="130" t="n">
        <x:f>IFERROR(IF('Réservations'!$N113="OK",'Réservations'!$I113/'Réservations'!$F113,0),0)</x:f>
        <x:v>0</x:v>
      </x:c>
      <x:c r="Q113" s="130" t="n">
        <x:f>IFERROR(IF('Réservations'!$N113="OK",'Réservations'!$J113/'Réservations'!$F113,0),0)</x:f>
        <x:v>0</x:v>
      </x:c>
      <x:c r="R113" s="130" t="n">
        <x:f>IFERROR(IF('Réservations'!$N113="OK",'Réservations'!$K113/'Réservations'!$F113,0),0)</x:f>
        <x:v>0</x:v>
      </x:c>
      <x:c r="S113" s="130" t="n">
        <x:f>IFERROR(IF('Réservations'!$N113="OK",'Réservations'!$L113/'Réservations'!$F113,0),0)</x:f>
        <x:v>0</x:v>
      </x:c>
      <x:c r="T113" s="130" t="n">
        <x:f>IFERROR(IF('Réservations'!$N113="OK",'Réservations'!$M113/'Réservations'!$F113,0),0)</x:f>
        <x:v>0</x:v>
      </x:c>
      <x:c r="U113" s="130" t="n">
        <x:f>SUM(B113:M113)</x:f>
        <x:v>0</x:v>
      </x:c>
      <x:c r="V113" s="130" t="n">
        <x:f>U113*N113</x:f>
        <x:v>0</x:v>
      </x:c>
      <x:c r="W113" s="130" t="n">
        <x:f>U113*O113</x:f>
        <x:v>0</x:v>
      </x:c>
      <x:c r="X113" s="130" t="n">
        <x:f>U113*P113</x:f>
        <x:v>0</x:v>
      </x:c>
      <x:c r="Y113" s="130" t="n">
        <x:f>U113*Q113</x:f>
        <x:v>0</x:v>
      </x:c>
      <x:c r="Z113" s="130" t="n">
        <x:f>U113*R113</x:f>
        <x:v>0</x:v>
      </x:c>
      <x:c r="AA113" s="130" t="n">
        <x:f>U113*S113</x:f>
        <x:v>0</x:v>
      </x:c>
      <x:c r="AB113" s="130" t="n">
        <x:f>U113*T113</x:f>
        <x:v>0</x:v>
      </x:c>
    </x:row>
    <x:row r="114">
      <x:c r="A114" s="24" t="str">
        <x:f>IF('Réservations'!A114="","",'Réservations'!A114)</x:f>
      </x:c>
      <x:c r="B114" s="76" t="n">
        <x:f>IF('Réservations'!$N114&lt;&gt;"OK",0,MAX(0,MIN('Réservations'!$C114,DATE(Ouverture!$B$4,2,1))-MAX('Réservations'!$B114,DATE(Ouverture!$B$4,1,1))))</x:f>
        <x:v>0</x:v>
      </x:c>
      <x:c r="C114" s="76" t="n">
        <x:f>IF('Réservations'!$N114&lt;&gt;"OK",0,MAX(0,MIN('Réservations'!$C114,DATE(Ouverture!$B$4,3,1))-MAX('Réservations'!$B114,DATE(Ouverture!$B$4,2,1))))</x:f>
        <x:v>0</x:v>
      </x:c>
      <x:c r="D114" s="76" t="n">
        <x:f>IF('Réservations'!$N114&lt;&gt;"OK",0,MAX(0,MIN('Réservations'!$C114,DATE(Ouverture!$B$4,4,1))-MAX('Réservations'!$B114,DATE(Ouverture!$B$4,3,1))))</x:f>
        <x:v>0</x:v>
      </x:c>
      <x:c r="E114" s="76" t="n">
        <x:f>IF('Réservations'!$N114&lt;&gt;"OK",0,MAX(0,MIN('Réservations'!$C114,DATE(Ouverture!$B$4,5,1))-MAX('Réservations'!$B114,DATE(Ouverture!$B$4,4,1))))</x:f>
        <x:v>0</x:v>
      </x:c>
      <x:c r="F114" s="76" t="n">
        <x:f>IF('Réservations'!$N114&lt;&gt;"OK",0,MAX(0,MIN('Réservations'!$C114,DATE(Ouverture!$B$4,6,1))-MAX('Réservations'!$B114,DATE(Ouverture!$B$4,5,1))))</x:f>
        <x:v>0</x:v>
      </x:c>
      <x:c r="G114" s="76" t="n">
        <x:f>IF('Réservations'!$N114&lt;&gt;"OK",0,MAX(0,MIN('Réservations'!$C114,DATE(Ouverture!$B$4,7,1))-MAX('Réservations'!$B114,DATE(Ouverture!$B$4,6,1))))</x:f>
        <x:v>0</x:v>
      </x:c>
      <x:c r="H114" s="76" t="n">
        <x:f>IF('Réservations'!$N114&lt;&gt;"OK",0,MAX(0,MIN('Réservations'!$C114,DATE(Ouverture!$B$4,8,1))-MAX('Réservations'!$B114,DATE(Ouverture!$B$4,7,1))))</x:f>
        <x:v>0</x:v>
      </x:c>
      <x:c r="I114" s="76" t="n">
        <x:f>IF('Réservations'!$N114&lt;&gt;"OK",0,MAX(0,MIN('Réservations'!$C114,DATE(Ouverture!$B$4,9,1))-MAX('Réservations'!$B114,DATE(Ouverture!$B$4,8,1))))</x:f>
        <x:v>0</x:v>
      </x:c>
      <x:c r="J114" s="76" t="n">
        <x:f>IF('Réservations'!$N114&lt;&gt;"OK",0,MAX(0,MIN('Réservations'!$C114,DATE(Ouverture!$B$4,10,1))-MAX('Réservations'!$B114,DATE(Ouverture!$B$4,9,1))))</x:f>
        <x:v>0</x:v>
      </x:c>
      <x:c r="K114" s="76" t="n">
        <x:f>IF('Réservations'!$N114&lt;&gt;"OK",0,MAX(0,MIN('Réservations'!$C114,DATE(Ouverture!$B$4,11,1))-MAX('Réservations'!$B114,DATE(Ouverture!$B$4,10,1))))</x:f>
        <x:v>0</x:v>
      </x:c>
      <x:c r="L114" s="76" t="n">
        <x:f>IF('Réservations'!$N114&lt;&gt;"OK",0,MAX(0,MIN('Réservations'!$C114,DATE(Ouverture!$B$4,12,1))-MAX('Réservations'!$B114,DATE(Ouverture!$B$4,11,1))))</x:f>
        <x:v>0</x:v>
      </x:c>
      <x:c r="M114" s="76" t="n">
        <x:f>IF('Réservations'!$N114&lt;&gt;"OK",0,MAX(0,MIN('Réservations'!$C114,DATE(Ouverture!$B$4,13,1))-MAX('Réservations'!$B114,DATE(Ouverture!$B$4,12,1))))</x:f>
        <x:v>0</x:v>
      </x:c>
      <x:c r="N114" s="130" t="n">
        <x:f>IFERROR(IF('Réservations'!$N114="OK",'Réservations'!$G114/'Réservations'!$F114,0),0)</x:f>
        <x:v>0</x:v>
      </x:c>
      <x:c r="O114" s="130" t="n">
        <x:f>IFERROR(IF('Réservations'!$N114="OK",'Réservations'!$H114/'Réservations'!$F114,0),0)</x:f>
        <x:v>0</x:v>
      </x:c>
      <x:c r="P114" s="130" t="n">
        <x:f>IFERROR(IF('Réservations'!$N114="OK",'Réservations'!$I114/'Réservations'!$F114,0),0)</x:f>
        <x:v>0</x:v>
      </x:c>
      <x:c r="Q114" s="130" t="n">
        <x:f>IFERROR(IF('Réservations'!$N114="OK",'Réservations'!$J114/'Réservations'!$F114,0),0)</x:f>
        <x:v>0</x:v>
      </x:c>
      <x:c r="R114" s="130" t="n">
        <x:f>IFERROR(IF('Réservations'!$N114="OK",'Réservations'!$K114/'Réservations'!$F114,0),0)</x:f>
        <x:v>0</x:v>
      </x:c>
      <x:c r="S114" s="130" t="n">
        <x:f>IFERROR(IF('Réservations'!$N114="OK",'Réservations'!$L114/'Réservations'!$F114,0),0)</x:f>
        <x:v>0</x:v>
      </x:c>
      <x:c r="T114" s="130" t="n">
        <x:f>IFERROR(IF('Réservations'!$N114="OK",'Réservations'!$M114/'Réservations'!$F114,0),0)</x:f>
        <x:v>0</x:v>
      </x:c>
      <x:c r="U114" s="130" t="n">
        <x:f>SUM(B114:M114)</x:f>
        <x:v>0</x:v>
      </x:c>
      <x:c r="V114" s="130" t="n">
        <x:f>U114*N114</x:f>
        <x:v>0</x:v>
      </x:c>
      <x:c r="W114" s="130" t="n">
        <x:f>U114*O114</x:f>
        <x:v>0</x:v>
      </x:c>
      <x:c r="X114" s="130" t="n">
        <x:f>U114*P114</x:f>
        <x:v>0</x:v>
      </x:c>
      <x:c r="Y114" s="130" t="n">
        <x:f>U114*Q114</x:f>
        <x:v>0</x:v>
      </x:c>
      <x:c r="Z114" s="130" t="n">
        <x:f>U114*R114</x:f>
        <x:v>0</x:v>
      </x:c>
      <x:c r="AA114" s="130" t="n">
        <x:f>U114*S114</x:f>
        <x:v>0</x:v>
      </x:c>
      <x:c r="AB114" s="130" t="n">
        <x:f>U114*T114</x:f>
        <x:v>0</x:v>
      </x:c>
    </x:row>
    <x:row r="115">
      <x:c r="A115" s="24" t="str">
        <x:f>IF('Réservations'!A115="","",'Réservations'!A115)</x:f>
      </x:c>
      <x:c r="B115" s="76" t="n">
        <x:f>IF('Réservations'!$N115&lt;&gt;"OK",0,MAX(0,MIN('Réservations'!$C115,DATE(Ouverture!$B$4,2,1))-MAX('Réservations'!$B115,DATE(Ouverture!$B$4,1,1))))</x:f>
        <x:v>0</x:v>
      </x:c>
      <x:c r="C115" s="76" t="n">
        <x:f>IF('Réservations'!$N115&lt;&gt;"OK",0,MAX(0,MIN('Réservations'!$C115,DATE(Ouverture!$B$4,3,1))-MAX('Réservations'!$B115,DATE(Ouverture!$B$4,2,1))))</x:f>
        <x:v>0</x:v>
      </x:c>
      <x:c r="D115" s="76" t="n">
        <x:f>IF('Réservations'!$N115&lt;&gt;"OK",0,MAX(0,MIN('Réservations'!$C115,DATE(Ouverture!$B$4,4,1))-MAX('Réservations'!$B115,DATE(Ouverture!$B$4,3,1))))</x:f>
        <x:v>0</x:v>
      </x:c>
      <x:c r="E115" s="76" t="n">
        <x:f>IF('Réservations'!$N115&lt;&gt;"OK",0,MAX(0,MIN('Réservations'!$C115,DATE(Ouverture!$B$4,5,1))-MAX('Réservations'!$B115,DATE(Ouverture!$B$4,4,1))))</x:f>
        <x:v>0</x:v>
      </x:c>
      <x:c r="F115" s="76" t="n">
        <x:f>IF('Réservations'!$N115&lt;&gt;"OK",0,MAX(0,MIN('Réservations'!$C115,DATE(Ouverture!$B$4,6,1))-MAX('Réservations'!$B115,DATE(Ouverture!$B$4,5,1))))</x:f>
        <x:v>0</x:v>
      </x:c>
      <x:c r="G115" s="76" t="n">
        <x:f>IF('Réservations'!$N115&lt;&gt;"OK",0,MAX(0,MIN('Réservations'!$C115,DATE(Ouverture!$B$4,7,1))-MAX('Réservations'!$B115,DATE(Ouverture!$B$4,6,1))))</x:f>
        <x:v>0</x:v>
      </x:c>
      <x:c r="H115" s="76" t="n">
        <x:f>IF('Réservations'!$N115&lt;&gt;"OK",0,MAX(0,MIN('Réservations'!$C115,DATE(Ouverture!$B$4,8,1))-MAX('Réservations'!$B115,DATE(Ouverture!$B$4,7,1))))</x:f>
        <x:v>0</x:v>
      </x:c>
      <x:c r="I115" s="76" t="n">
        <x:f>IF('Réservations'!$N115&lt;&gt;"OK",0,MAX(0,MIN('Réservations'!$C115,DATE(Ouverture!$B$4,9,1))-MAX('Réservations'!$B115,DATE(Ouverture!$B$4,8,1))))</x:f>
        <x:v>0</x:v>
      </x:c>
      <x:c r="J115" s="76" t="n">
        <x:f>IF('Réservations'!$N115&lt;&gt;"OK",0,MAX(0,MIN('Réservations'!$C115,DATE(Ouverture!$B$4,10,1))-MAX('Réservations'!$B115,DATE(Ouverture!$B$4,9,1))))</x:f>
        <x:v>0</x:v>
      </x:c>
      <x:c r="K115" s="76" t="n">
        <x:f>IF('Réservations'!$N115&lt;&gt;"OK",0,MAX(0,MIN('Réservations'!$C115,DATE(Ouverture!$B$4,11,1))-MAX('Réservations'!$B115,DATE(Ouverture!$B$4,10,1))))</x:f>
        <x:v>0</x:v>
      </x:c>
      <x:c r="L115" s="76" t="n">
        <x:f>IF('Réservations'!$N115&lt;&gt;"OK",0,MAX(0,MIN('Réservations'!$C115,DATE(Ouverture!$B$4,12,1))-MAX('Réservations'!$B115,DATE(Ouverture!$B$4,11,1))))</x:f>
        <x:v>0</x:v>
      </x:c>
      <x:c r="M115" s="76" t="n">
        <x:f>IF('Réservations'!$N115&lt;&gt;"OK",0,MAX(0,MIN('Réservations'!$C115,DATE(Ouverture!$B$4,13,1))-MAX('Réservations'!$B115,DATE(Ouverture!$B$4,12,1))))</x:f>
        <x:v>0</x:v>
      </x:c>
      <x:c r="N115" s="130" t="n">
        <x:f>IFERROR(IF('Réservations'!$N115="OK",'Réservations'!$G115/'Réservations'!$F115,0),0)</x:f>
        <x:v>0</x:v>
      </x:c>
      <x:c r="O115" s="130" t="n">
        <x:f>IFERROR(IF('Réservations'!$N115="OK",'Réservations'!$H115/'Réservations'!$F115,0),0)</x:f>
        <x:v>0</x:v>
      </x:c>
      <x:c r="P115" s="130" t="n">
        <x:f>IFERROR(IF('Réservations'!$N115="OK",'Réservations'!$I115/'Réservations'!$F115,0),0)</x:f>
        <x:v>0</x:v>
      </x:c>
      <x:c r="Q115" s="130" t="n">
        <x:f>IFERROR(IF('Réservations'!$N115="OK",'Réservations'!$J115/'Réservations'!$F115,0),0)</x:f>
        <x:v>0</x:v>
      </x:c>
      <x:c r="R115" s="130" t="n">
        <x:f>IFERROR(IF('Réservations'!$N115="OK",'Réservations'!$K115/'Réservations'!$F115,0),0)</x:f>
        <x:v>0</x:v>
      </x:c>
      <x:c r="S115" s="130" t="n">
        <x:f>IFERROR(IF('Réservations'!$N115="OK",'Réservations'!$L115/'Réservations'!$F115,0),0)</x:f>
        <x:v>0</x:v>
      </x:c>
      <x:c r="T115" s="130" t="n">
        <x:f>IFERROR(IF('Réservations'!$N115="OK",'Réservations'!$M115/'Réservations'!$F115,0),0)</x:f>
        <x:v>0</x:v>
      </x:c>
      <x:c r="U115" s="130" t="n">
        <x:f>SUM(B115:M115)</x:f>
        <x:v>0</x:v>
      </x:c>
      <x:c r="V115" s="130" t="n">
        <x:f>U115*N115</x:f>
        <x:v>0</x:v>
      </x:c>
      <x:c r="W115" s="130" t="n">
        <x:f>U115*O115</x:f>
        <x:v>0</x:v>
      </x:c>
      <x:c r="X115" s="130" t="n">
        <x:f>U115*P115</x:f>
        <x:v>0</x:v>
      </x:c>
      <x:c r="Y115" s="130" t="n">
        <x:f>U115*Q115</x:f>
        <x:v>0</x:v>
      </x:c>
      <x:c r="Z115" s="130" t="n">
        <x:f>U115*R115</x:f>
        <x:v>0</x:v>
      </x:c>
      <x:c r="AA115" s="130" t="n">
        <x:f>U115*S115</x:f>
        <x:v>0</x:v>
      </x:c>
      <x:c r="AB115" s="130" t="n">
        <x:f>U115*T115</x:f>
        <x:v>0</x:v>
      </x:c>
    </x:row>
    <x:row r="116">
      <x:c r="A116" s="24" t="str">
        <x:f>IF('Réservations'!A116="","",'Réservations'!A116)</x:f>
      </x:c>
      <x:c r="B116" s="76" t="n">
        <x:f>IF('Réservations'!$N116&lt;&gt;"OK",0,MAX(0,MIN('Réservations'!$C116,DATE(Ouverture!$B$4,2,1))-MAX('Réservations'!$B116,DATE(Ouverture!$B$4,1,1))))</x:f>
        <x:v>0</x:v>
      </x:c>
      <x:c r="C116" s="76" t="n">
        <x:f>IF('Réservations'!$N116&lt;&gt;"OK",0,MAX(0,MIN('Réservations'!$C116,DATE(Ouverture!$B$4,3,1))-MAX('Réservations'!$B116,DATE(Ouverture!$B$4,2,1))))</x:f>
        <x:v>0</x:v>
      </x:c>
      <x:c r="D116" s="76" t="n">
        <x:f>IF('Réservations'!$N116&lt;&gt;"OK",0,MAX(0,MIN('Réservations'!$C116,DATE(Ouverture!$B$4,4,1))-MAX('Réservations'!$B116,DATE(Ouverture!$B$4,3,1))))</x:f>
        <x:v>0</x:v>
      </x:c>
      <x:c r="E116" s="76" t="n">
        <x:f>IF('Réservations'!$N116&lt;&gt;"OK",0,MAX(0,MIN('Réservations'!$C116,DATE(Ouverture!$B$4,5,1))-MAX('Réservations'!$B116,DATE(Ouverture!$B$4,4,1))))</x:f>
        <x:v>0</x:v>
      </x:c>
      <x:c r="F116" s="76" t="n">
        <x:f>IF('Réservations'!$N116&lt;&gt;"OK",0,MAX(0,MIN('Réservations'!$C116,DATE(Ouverture!$B$4,6,1))-MAX('Réservations'!$B116,DATE(Ouverture!$B$4,5,1))))</x:f>
        <x:v>0</x:v>
      </x:c>
      <x:c r="G116" s="76" t="n">
        <x:f>IF('Réservations'!$N116&lt;&gt;"OK",0,MAX(0,MIN('Réservations'!$C116,DATE(Ouverture!$B$4,7,1))-MAX('Réservations'!$B116,DATE(Ouverture!$B$4,6,1))))</x:f>
        <x:v>0</x:v>
      </x:c>
      <x:c r="H116" s="76" t="n">
        <x:f>IF('Réservations'!$N116&lt;&gt;"OK",0,MAX(0,MIN('Réservations'!$C116,DATE(Ouverture!$B$4,8,1))-MAX('Réservations'!$B116,DATE(Ouverture!$B$4,7,1))))</x:f>
        <x:v>0</x:v>
      </x:c>
      <x:c r="I116" s="76" t="n">
        <x:f>IF('Réservations'!$N116&lt;&gt;"OK",0,MAX(0,MIN('Réservations'!$C116,DATE(Ouverture!$B$4,9,1))-MAX('Réservations'!$B116,DATE(Ouverture!$B$4,8,1))))</x:f>
        <x:v>0</x:v>
      </x:c>
      <x:c r="J116" s="76" t="n">
        <x:f>IF('Réservations'!$N116&lt;&gt;"OK",0,MAX(0,MIN('Réservations'!$C116,DATE(Ouverture!$B$4,10,1))-MAX('Réservations'!$B116,DATE(Ouverture!$B$4,9,1))))</x:f>
        <x:v>0</x:v>
      </x:c>
      <x:c r="K116" s="76" t="n">
        <x:f>IF('Réservations'!$N116&lt;&gt;"OK",0,MAX(0,MIN('Réservations'!$C116,DATE(Ouverture!$B$4,11,1))-MAX('Réservations'!$B116,DATE(Ouverture!$B$4,10,1))))</x:f>
        <x:v>0</x:v>
      </x:c>
      <x:c r="L116" s="76" t="n">
        <x:f>IF('Réservations'!$N116&lt;&gt;"OK",0,MAX(0,MIN('Réservations'!$C116,DATE(Ouverture!$B$4,12,1))-MAX('Réservations'!$B116,DATE(Ouverture!$B$4,11,1))))</x:f>
        <x:v>0</x:v>
      </x:c>
      <x:c r="M116" s="76" t="n">
        <x:f>IF('Réservations'!$N116&lt;&gt;"OK",0,MAX(0,MIN('Réservations'!$C116,DATE(Ouverture!$B$4,13,1))-MAX('Réservations'!$B116,DATE(Ouverture!$B$4,12,1))))</x:f>
        <x:v>0</x:v>
      </x:c>
      <x:c r="N116" s="130" t="n">
        <x:f>IFERROR(IF('Réservations'!$N116="OK",'Réservations'!$G116/'Réservations'!$F116,0),0)</x:f>
        <x:v>0</x:v>
      </x:c>
      <x:c r="O116" s="130" t="n">
        <x:f>IFERROR(IF('Réservations'!$N116="OK",'Réservations'!$H116/'Réservations'!$F116,0),0)</x:f>
        <x:v>0</x:v>
      </x:c>
      <x:c r="P116" s="130" t="n">
        <x:f>IFERROR(IF('Réservations'!$N116="OK",'Réservations'!$I116/'Réservations'!$F116,0),0)</x:f>
        <x:v>0</x:v>
      </x:c>
      <x:c r="Q116" s="130" t="n">
        <x:f>IFERROR(IF('Réservations'!$N116="OK",'Réservations'!$J116/'Réservations'!$F116,0),0)</x:f>
        <x:v>0</x:v>
      </x:c>
      <x:c r="R116" s="130" t="n">
        <x:f>IFERROR(IF('Réservations'!$N116="OK",'Réservations'!$K116/'Réservations'!$F116,0),0)</x:f>
        <x:v>0</x:v>
      </x:c>
      <x:c r="S116" s="130" t="n">
        <x:f>IFERROR(IF('Réservations'!$N116="OK",'Réservations'!$L116/'Réservations'!$F116,0),0)</x:f>
        <x:v>0</x:v>
      </x:c>
      <x:c r="T116" s="130" t="n">
        <x:f>IFERROR(IF('Réservations'!$N116="OK",'Réservations'!$M116/'Réservations'!$F116,0),0)</x:f>
        <x:v>0</x:v>
      </x:c>
      <x:c r="U116" s="130" t="n">
        <x:f>SUM(B116:M116)</x:f>
        <x:v>0</x:v>
      </x:c>
      <x:c r="V116" s="130" t="n">
        <x:f>U116*N116</x:f>
        <x:v>0</x:v>
      </x:c>
      <x:c r="W116" s="130" t="n">
        <x:f>U116*O116</x:f>
        <x:v>0</x:v>
      </x:c>
      <x:c r="X116" s="130" t="n">
        <x:f>U116*P116</x:f>
        <x:v>0</x:v>
      </x:c>
      <x:c r="Y116" s="130" t="n">
        <x:f>U116*Q116</x:f>
        <x:v>0</x:v>
      </x:c>
      <x:c r="Z116" s="130" t="n">
        <x:f>U116*R116</x:f>
        <x:v>0</x:v>
      </x:c>
      <x:c r="AA116" s="130" t="n">
        <x:f>U116*S116</x:f>
        <x:v>0</x:v>
      </x:c>
      <x:c r="AB116" s="130" t="n">
        <x:f>U116*T116</x:f>
        <x:v>0</x:v>
      </x:c>
    </x:row>
    <x:row r="117">
      <x:c r="A117" s="24" t="str">
        <x:f>IF('Réservations'!A117="","",'Réservations'!A117)</x:f>
      </x:c>
      <x:c r="B117" s="76" t="n">
        <x:f>IF('Réservations'!$N117&lt;&gt;"OK",0,MAX(0,MIN('Réservations'!$C117,DATE(Ouverture!$B$4,2,1))-MAX('Réservations'!$B117,DATE(Ouverture!$B$4,1,1))))</x:f>
        <x:v>0</x:v>
      </x:c>
      <x:c r="C117" s="76" t="n">
        <x:f>IF('Réservations'!$N117&lt;&gt;"OK",0,MAX(0,MIN('Réservations'!$C117,DATE(Ouverture!$B$4,3,1))-MAX('Réservations'!$B117,DATE(Ouverture!$B$4,2,1))))</x:f>
        <x:v>0</x:v>
      </x:c>
      <x:c r="D117" s="76" t="n">
        <x:f>IF('Réservations'!$N117&lt;&gt;"OK",0,MAX(0,MIN('Réservations'!$C117,DATE(Ouverture!$B$4,4,1))-MAX('Réservations'!$B117,DATE(Ouverture!$B$4,3,1))))</x:f>
        <x:v>0</x:v>
      </x:c>
      <x:c r="E117" s="76" t="n">
        <x:f>IF('Réservations'!$N117&lt;&gt;"OK",0,MAX(0,MIN('Réservations'!$C117,DATE(Ouverture!$B$4,5,1))-MAX('Réservations'!$B117,DATE(Ouverture!$B$4,4,1))))</x:f>
        <x:v>0</x:v>
      </x:c>
      <x:c r="F117" s="76" t="n">
        <x:f>IF('Réservations'!$N117&lt;&gt;"OK",0,MAX(0,MIN('Réservations'!$C117,DATE(Ouverture!$B$4,6,1))-MAX('Réservations'!$B117,DATE(Ouverture!$B$4,5,1))))</x:f>
        <x:v>0</x:v>
      </x:c>
      <x:c r="G117" s="76" t="n">
        <x:f>IF('Réservations'!$N117&lt;&gt;"OK",0,MAX(0,MIN('Réservations'!$C117,DATE(Ouverture!$B$4,7,1))-MAX('Réservations'!$B117,DATE(Ouverture!$B$4,6,1))))</x:f>
        <x:v>0</x:v>
      </x:c>
      <x:c r="H117" s="76" t="n">
        <x:f>IF('Réservations'!$N117&lt;&gt;"OK",0,MAX(0,MIN('Réservations'!$C117,DATE(Ouverture!$B$4,8,1))-MAX('Réservations'!$B117,DATE(Ouverture!$B$4,7,1))))</x:f>
        <x:v>0</x:v>
      </x:c>
      <x:c r="I117" s="76" t="n">
        <x:f>IF('Réservations'!$N117&lt;&gt;"OK",0,MAX(0,MIN('Réservations'!$C117,DATE(Ouverture!$B$4,9,1))-MAX('Réservations'!$B117,DATE(Ouverture!$B$4,8,1))))</x:f>
        <x:v>0</x:v>
      </x:c>
      <x:c r="J117" s="76" t="n">
        <x:f>IF('Réservations'!$N117&lt;&gt;"OK",0,MAX(0,MIN('Réservations'!$C117,DATE(Ouverture!$B$4,10,1))-MAX('Réservations'!$B117,DATE(Ouverture!$B$4,9,1))))</x:f>
        <x:v>0</x:v>
      </x:c>
      <x:c r="K117" s="76" t="n">
        <x:f>IF('Réservations'!$N117&lt;&gt;"OK",0,MAX(0,MIN('Réservations'!$C117,DATE(Ouverture!$B$4,11,1))-MAX('Réservations'!$B117,DATE(Ouverture!$B$4,10,1))))</x:f>
        <x:v>0</x:v>
      </x:c>
      <x:c r="L117" s="76" t="n">
        <x:f>IF('Réservations'!$N117&lt;&gt;"OK",0,MAX(0,MIN('Réservations'!$C117,DATE(Ouverture!$B$4,12,1))-MAX('Réservations'!$B117,DATE(Ouverture!$B$4,11,1))))</x:f>
        <x:v>0</x:v>
      </x:c>
      <x:c r="M117" s="76" t="n">
        <x:f>IF('Réservations'!$N117&lt;&gt;"OK",0,MAX(0,MIN('Réservations'!$C117,DATE(Ouverture!$B$4,13,1))-MAX('Réservations'!$B117,DATE(Ouverture!$B$4,12,1))))</x:f>
        <x:v>0</x:v>
      </x:c>
      <x:c r="N117" s="130" t="n">
        <x:f>IFERROR(IF('Réservations'!$N117="OK",'Réservations'!$G117/'Réservations'!$F117,0),0)</x:f>
        <x:v>0</x:v>
      </x:c>
      <x:c r="O117" s="130" t="n">
        <x:f>IFERROR(IF('Réservations'!$N117="OK",'Réservations'!$H117/'Réservations'!$F117,0),0)</x:f>
        <x:v>0</x:v>
      </x:c>
      <x:c r="P117" s="130" t="n">
        <x:f>IFERROR(IF('Réservations'!$N117="OK",'Réservations'!$I117/'Réservations'!$F117,0),0)</x:f>
        <x:v>0</x:v>
      </x:c>
      <x:c r="Q117" s="130" t="n">
        <x:f>IFERROR(IF('Réservations'!$N117="OK",'Réservations'!$J117/'Réservations'!$F117,0),0)</x:f>
        <x:v>0</x:v>
      </x:c>
      <x:c r="R117" s="130" t="n">
        <x:f>IFERROR(IF('Réservations'!$N117="OK",'Réservations'!$K117/'Réservations'!$F117,0),0)</x:f>
        <x:v>0</x:v>
      </x:c>
      <x:c r="S117" s="130" t="n">
        <x:f>IFERROR(IF('Réservations'!$N117="OK",'Réservations'!$L117/'Réservations'!$F117,0),0)</x:f>
        <x:v>0</x:v>
      </x:c>
      <x:c r="T117" s="130" t="n">
        <x:f>IFERROR(IF('Réservations'!$N117="OK",'Réservations'!$M117/'Réservations'!$F117,0),0)</x:f>
        <x:v>0</x:v>
      </x:c>
      <x:c r="U117" s="130" t="n">
        <x:f>SUM(B117:M117)</x:f>
        <x:v>0</x:v>
      </x:c>
      <x:c r="V117" s="130" t="n">
        <x:f>U117*N117</x:f>
        <x:v>0</x:v>
      </x:c>
      <x:c r="W117" s="130" t="n">
        <x:f>U117*O117</x:f>
        <x:v>0</x:v>
      </x:c>
      <x:c r="X117" s="130" t="n">
        <x:f>U117*P117</x:f>
        <x:v>0</x:v>
      </x:c>
      <x:c r="Y117" s="130" t="n">
        <x:f>U117*Q117</x:f>
        <x:v>0</x:v>
      </x:c>
      <x:c r="Z117" s="130" t="n">
        <x:f>U117*R117</x:f>
        <x:v>0</x:v>
      </x:c>
      <x:c r="AA117" s="130" t="n">
        <x:f>U117*S117</x:f>
        <x:v>0</x:v>
      </x:c>
      <x:c r="AB117" s="130" t="n">
        <x:f>U117*T117</x:f>
        <x:v>0</x:v>
      </x:c>
    </x:row>
    <x:row r="118">
      <x:c r="A118" s="24" t="str">
        <x:f>IF('Réservations'!A118="","",'Réservations'!A118)</x:f>
      </x:c>
      <x:c r="B118" s="76" t="n">
        <x:f>IF('Réservations'!$N118&lt;&gt;"OK",0,MAX(0,MIN('Réservations'!$C118,DATE(Ouverture!$B$4,2,1))-MAX('Réservations'!$B118,DATE(Ouverture!$B$4,1,1))))</x:f>
        <x:v>0</x:v>
      </x:c>
      <x:c r="C118" s="76" t="n">
        <x:f>IF('Réservations'!$N118&lt;&gt;"OK",0,MAX(0,MIN('Réservations'!$C118,DATE(Ouverture!$B$4,3,1))-MAX('Réservations'!$B118,DATE(Ouverture!$B$4,2,1))))</x:f>
        <x:v>0</x:v>
      </x:c>
      <x:c r="D118" s="76" t="n">
        <x:f>IF('Réservations'!$N118&lt;&gt;"OK",0,MAX(0,MIN('Réservations'!$C118,DATE(Ouverture!$B$4,4,1))-MAX('Réservations'!$B118,DATE(Ouverture!$B$4,3,1))))</x:f>
        <x:v>0</x:v>
      </x:c>
      <x:c r="E118" s="76" t="n">
        <x:f>IF('Réservations'!$N118&lt;&gt;"OK",0,MAX(0,MIN('Réservations'!$C118,DATE(Ouverture!$B$4,5,1))-MAX('Réservations'!$B118,DATE(Ouverture!$B$4,4,1))))</x:f>
        <x:v>0</x:v>
      </x:c>
      <x:c r="F118" s="76" t="n">
        <x:f>IF('Réservations'!$N118&lt;&gt;"OK",0,MAX(0,MIN('Réservations'!$C118,DATE(Ouverture!$B$4,6,1))-MAX('Réservations'!$B118,DATE(Ouverture!$B$4,5,1))))</x:f>
        <x:v>0</x:v>
      </x:c>
      <x:c r="G118" s="76" t="n">
        <x:f>IF('Réservations'!$N118&lt;&gt;"OK",0,MAX(0,MIN('Réservations'!$C118,DATE(Ouverture!$B$4,7,1))-MAX('Réservations'!$B118,DATE(Ouverture!$B$4,6,1))))</x:f>
        <x:v>0</x:v>
      </x:c>
      <x:c r="H118" s="76" t="n">
        <x:f>IF('Réservations'!$N118&lt;&gt;"OK",0,MAX(0,MIN('Réservations'!$C118,DATE(Ouverture!$B$4,8,1))-MAX('Réservations'!$B118,DATE(Ouverture!$B$4,7,1))))</x:f>
        <x:v>0</x:v>
      </x:c>
      <x:c r="I118" s="76" t="n">
        <x:f>IF('Réservations'!$N118&lt;&gt;"OK",0,MAX(0,MIN('Réservations'!$C118,DATE(Ouverture!$B$4,9,1))-MAX('Réservations'!$B118,DATE(Ouverture!$B$4,8,1))))</x:f>
        <x:v>0</x:v>
      </x:c>
      <x:c r="J118" s="76" t="n">
        <x:f>IF('Réservations'!$N118&lt;&gt;"OK",0,MAX(0,MIN('Réservations'!$C118,DATE(Ouverture!$B$4,10,1))-MAX('Réservations'!$B118,DATE(Ouverture!$B$4,9,1))))</x:f>
        <x:v>0</x:v>
      </x:c>
      <x:c r="K118" s="76" t="n">
        <x:f>IF('Réservations'!$N118&lt;&gt;"OK",0,MAX(0,MIN('Réservations'!$C118,DATE(Ouverture!$B$4,11,1))-MAX('Réservations'!$B118,DATE(Ouverture!$B$4,10,1))))</x:f>
        <x:v>0</x:v>
      </x:c>
      <x:c r="L118" s="76" t="n">
        <x:f>IF('Réservations'!$N118&lt;&gt;"OK",0,MAX(0,MIN('Réservations'!$C118,DATE(Ouverture!$B$4,12,1))-MAX('Réservations'!$B118,DATE(Ouverture!$B$4,11,1))))</x:f>
        <x:v>0</x:v>
      </x:c>
      <x:c r="M118" s="76" t="n">
        <x:f>IF('Réservations'!$N118&lt;&gt;"OK",0,MAX(0,MIN('Réservations'!$C118,DATE(Ouverture!$B$4,13,1))-MAX('Réservations'!$B118,DATE(Ouverture!$B$4,12,1))))</x:f>
        <x:v>0</x:v>
      </x:c>
      <x:c r="N118" s="130" t="n">
        <x:f>IFERROR(IF('Réservations'!$N118="OK",'Réservations'!$G118/'Réservations'!$F118,0),0)</x:f>
        <x:v>0</x:v>
      </x:c>
      <x:c r="O118" s="130" t="n">
        <x:f>IFERROR(IF('Réservations'!$N118="OK",'Réservations'!$H118/'Réservations'!$F118,0),0)</x:f>
        <x:v>0</x:v>
      </x:c>
      <x:c r="P118" s="130" t="n">
        <x:f>IFERROR(IF('Réservations'!$N118="OK",'Réservations'!$I118/'Réservations'!$F118,0),0)</x:f>
        <x:v>0</x:v>
      </x:c>
      <x:c r="Q118" s="130" t="n">
        <x:f>IFERROR(IF('Réservations'!$N118="OK",'Réservations'!$J118/'Réservations'!$F118,0),0)</x:f>
        <x:v>0</x:v>
      </x:c>
      <x:c r="R118" s="130" t="n">
        <x:f>IFERROR(IF('Réservations'!$N118="OK",'Réservations'!$K118/'Réservations'!$F118,0),0)</x:f>
        <x:v>0</x:v>
      </x:c>
      <x:c r="S118" s="130" t="n">
        <x:f>IFERROR(IF('Réservations'!$N118="OK",'Réservations'!$L118/'Réservations'!$F118,0),0)</x:f>
        <x:v>0</x:v>
      </x:c>
      <x:c r="T118" s="130" t="n">
        <x:f>IFERROR(IF('Réservations'!$N118="OK",'Réservations'!$M118/'Réservations'!$F118,0),0)</x:f>
        <x:v>0</x:v>
      </x:c>
      <x:c r="U118" s="130" t="n">
        <x:f>SUM(B118:M118)</x:f>
        <x:v>0</x:v>
      </x:c>
      <x:c r="V118" s="130" t="n">
        <x:f>U118*N118</x:f>
        <x:v>0</x:v>
      </x:c>
      <x:c r="W118" s="130" t="n">
        <x:f>U118*O118</x:f>
        <x:v>0</x:v>
      </x:c>
      <x:c r="X118" s="130" t="n">
        <x:f>U118*P118</x:f>
        <x:v>0</x:v>
      </x:c>
      <x:c r="Y118" s="130" t="n">
        <x:f>U118*Q118</x:f>
        <x:v>0</x:v>
      </x:c>
      <x:c r="Z118" s="130" t="n">
        <x:f>U118*R118</x:f>
        <x:v>0</x:v>
      </x:c>
      <x:c r="AA118" s="130" t="n">
        <x:f>U118*S118</x:f>
        <x:v>0</x:v>
      </x:c>
      <x:c r="AB118" s="130" t="n">
        <x:f>U118*T118</x:f>
        <x:v>0</x:v>
      </x:c>
    </x:row>
    <x:row r="119">
      <x:c r="A119" s="24" t="str">
        <x:f>IF('Réservations'!A119="","",'Réservations'!A119)</x:f>
      </x:c>
      <x:c r="B119" s="76" t="n">
        <x:f>IF('Réservations'!$N119&lt;&gt;"OK",0,MAX(0,MIN('Réservations'!$C119,DATE(Ouverture!$B$4,2,1))-MAX('Réservations'!$B119,DATE(Ouverture!$B$4,1,1))))</x:f>
        <x:v>0</x:v>
      </x:c>
      <x:c r="C119" s="76" t="n">
        <x:f>IF('Réservations'!$N119&lt;&gt;"OK",0,MAX(0,MIN('Réservations'!$C119,DATE(Ouverture!$B$4,3,1))-MAX('Réservations'!$B119,DATE(Ouverture!$B$4,2,1))))</x:f>
        <x:v>0</x:v>
      </x:c>
      <x:c r="D119" s="76" t="n">
        <x:f>IF('Réservations'!$N119&lt;&gt;"OK",0,MAX(0,MIN('Réservations'!$C119,DATE(Ouverture!$B$4,4,1))-MAX('Réservations'!$B119,DATE(Ouverture!$B$4,3,1))))</x:f>
        <x:v>0</x:v>
      </x:c>
      <x:c r="E119" s="76" t="n">
        <x:f>IF('Réservations'!$N119&lt;&gt;"OK",0,MAX(0,MIN('Réservations'!$C119,DATE(Ouverture!$B$4,5,1))-MAX('Réservations'!$B119,DATE(Ouverture!$B$4,4,1))))</x:f>
        <x:v>0</x:v>
      </x:c>
      <x:c r="F119" s="76" t="n">
        <x:f>IF('Réservations'!$N119&lt;&gt;"OK",0,MAX(0,MIN('Réservations'!$C119,DATE(Ouverture!$B$4,6,1))-MAX('Réservations'!$B119,DATE(Ouverture!$B$4,5,1))))</x:f>
        <x:v>0</x:v>
      </x:c>
      <x:c r="G119" s="76" t="n">
        <x:f>IF('Réservations'!$N119&lt;&gt;"OK",0,MAX(0,MIN('Réservations'!$C119,DATE(Ouverture!$B$4,7,1))-MAX('Réservations'!$B119,DATE(Ouverture!$B$4,6,1))))</x:f>
        <x:v>0</x:v>
      </x:c>
      <x:c r="H119" s="76" t="n">
        <x:f>IF('Réservations'!$N119&lt;&gt;"OK",0,MAX(0,MIN('Réservations'!$C119,DATE(Ouverture!$B$4,8,1))-MAX('Réservations'!$B119,DATE(Ouverture!$B$4,7,1))))</x:f>
        <x:v>0</x:v>
      </x:c>
      <x:c r="I119" s="76" t="n">
        <x:f>IF('Réservations'!$N119&lt;&gt;"OK",0,MAX(0,MIN('Réservations'!$C119,DATE(Ouverture!$B$4,9,1))-MAX('Réservations'!$B119,DATE(Ouverture!$B$4,8,1))))</x:f>
        <x:v>0</x:v>
      </x:c>
      <x:c r="J119" s="76" t="n">
        <x:f>IF('Réservations'!$N119&lt;&gt;"OK",0,MAX(0,MIN('Réservations'!$C119,DATE(Ouverture!$B$4,10,1))-MAX('Réservations'!$B119,DATE(Ouverture!$B$4,9,1))))</x:f>
        <x:v>0</x:v>
      </x:c>
      <x:c r="K119" s="76" t="n">
        <x:f>IF('Réservations'!$N119&lt;&gt;"OK",0,MAX(0,MIN('Réservations'!$C119,DATE(Ouverture!$B$4,11,1))-MAX('Réservations'!$B119,DATE(Ouverture!$B$4,10,1))))</x:f>
        <x:v>0</x:v>
      </x:c>
      <x:c r="L119" s="76" t="n">
        <x:f>IF('Réservations'!$N119&lt;&gt;"OK",0,MAX(0,MIN('Réservations'!$C119,DATE(Ouverture!$B$4,12,1))-MAX('Réservations'!$B119,DATE(Ouverture!$B$4,11,1))))</x:f>
        <x:v>0</x:v>
      </x:c>
      <x:c r="M119" s="76" t="n">
        <x:f>IF('Réservations'!$N119&lt;&gt;"OK",0,MAX(0,MIN('Réservations'!$C119,DATE(Ouverture!$B$4,13,1))-MAX('Réservations'!$B119,DATE(Ouverture!$B$4,12,1))))</x:f>
        <x:v>0</x:v>
      </x:c>
      <x:c r="N119" s="130" t="n">
        <x:f>IFERROR(IF('Réservations'!$N119="OK",'Réservations'!$G119/'Réservations'!$F119,0),0)</x:f>
        <x:v>0</x:v>
      </x:c>
      <x:c r="O119" s="130" t="n">
        <x:f>IFERROR(IF('Réservations'!$N119="OK",'Réservations'!$H119/'Réservations'!$F119,0),0)</x:f>
        <x:v>0</x:v>
      </x:c>
      <x:c r="P119" s="130" t="n">
        <x:f>IFERROR(IF('Réservations'!$N119="OK",'Réservations'!$I119/'Réservations'!$F119,0),0)</x:f>
        <x:v>0</x:v>
      </x:c>
      <x:c r="Q119" s="130" t="n">
        <x:f>IFERROR(IF('Réservations'!$N119="OK",'Réservations'!$J119/'Réservations'!$F119,0),0)</x:f>
        <x:v>0</x:v>
      </x:c>
      <x:c r="R119" s="130" t="n">
        <x:f>IFERROR(IF('Réservations'!$N119="OK",'Réservations'!$K119/'Réservations'!$F119,0),0)</x:f>
        <x:v>0</x:v>
      </x:c>
      <x:c r="S119" s="130" t="n">
        <x:f>IFERROR(IF('Réservations'!$N119="OK",'Réservations'!$L119/'Réservations'!$F119,0),0)</x:f>
        <x:v>0</x:v>
      </x:c>
      <x:c r="T119" s="130" t="n">
        <x:f>IFERROR(IF('Réservations'!$N119="OK",'Réservations'!$M119/'Réservations'!$F119,0),0)</x:f>
        <x:v>0</x:v>
      </x:c>
      <x:c r="U119" s="130" t="n">
        <x:f>SUM(B119:M119)</x:f>
        <x:v>0</x:v>
      </x:c>
      <x:c r="V119" s="130" t="n">
        <x:f>U119*N119</x:f>
        <x:v>0</x:v>
      </x:c>
      <x:c r="W119" s="130" t="n">
        <x:f>U119*O119</x:f>
        <x:v>0</x:v>
      </x:c>
      <x:c r="X119" s="130" t="n">
        <x:f>U119*P119</x:f>
        <x:v>0</x:v>
      </x:c>
      <x:c r="Y119" s="130" t="n">
        <x:f>U119*Q119</x:f>
        <x:v>0</x:v>
      </x:c>
      <x:c r="Z119" s="130" t="n">
        <x:f>U119*R119</x:f>
        <x:v>0</x:v>
      </x:c>
      <x:c r="AA119" s="130" t="n">
        <x:f>U119*S119</x:f>
        <x:v>0</x:v>
      </x:c>
      <x:c r="AB119" s="130" t="n">
        <x:f>U119*T119</x:f>
        <x:v>0</x:v>
      </x:c>
    </x:row>
    <x:row r="120">
      <x:c r="A120" s="24" t="str">
        <x:f>IF('Réservations'!A120="","",'Réservations'!A120)</x:f>
      </x:c>
      <x:c r="B120" s="76" t="n">
        <x:f>IF('Réservations'!$N120&lt;&gt;"OK",0,MAX(0,MIN('Réservations'!$C120,DATE(Ouverture!$B$4,2,1))-MAX('Réservations'!$B120,DATE(Ouverture!$B$4,1,1))))</x:f>
        <x:v>0</x:v>
      </x:c>
      <x:c r="C120" s="76" t="n">
        <x:f>IF('Réservations'!$N120&lt;&gt;"OK",0,MAX(0,MIN('Réservations'!$C120,DATE(Ouverture!$B$4,3,1))-MAX('Réservations'!$B120,DATE(Ouverture!$B$4,2,1))))</x:f>
        <x:v>0</x:v>
      </x:c>
      <x:c r="D120" s="76" t="n">
        <x:f>IF('Réservations'!$N120&lt;&gt;"OK",0,MAX(0,MIN('Réservations'!$C120,DATE(Ouverture!$B$4,4,1))-MAX('Réservations'!$B120,DATE(Ouverture!$B$4,3,1))))</x:f>
        <x:v>0</x:v>
      </x:c>
      <x:c r="E120" s="76" t="n">
        <x:f>IF('Réservations'!$N120&lt;&gt;"OK",0,MAX(0,MIN('Réservations'!$C120,DATE(Ouverture!$B$4,5,1))-MAX('Réservations'!$B120,DATE(Ouverture!$B$4,4,1))))</x:f>
        <x:v>0</x:v>
      </x:c>
      <x:c r="F120" s="76" t="n">
        <x:f>IF('Réservations'!$N120&lt;&gt;"OK",0,MAX(0,MIN('Réservations'!$C120,DATE(Ouverture!$B$4,6,1))-MAX('Réservations'!$B120,DATE(Ouverture!$B$4,5,1))))</x:f>
        <x:v>0</x:v>
      </x:c>
      <x:c r="G120" s="76" t="n">
        <x:f>IF('Réservations'!$N120&lt;&gt;"OK",0,MAX(0,MIN('Réservations'!$C120,DATE(Ouverture!$B$4,7,1))-MAX('Réservations'!$B120,DATE(Ouverture!$B$4,6,1))))</x:f>
        <x:v>0</x:v>
      </x:c>
      <x:c r="H120" s="76" t="n">
        <x:f>IF('Réservations'!$N120&lt;&gt;"OK",0,MAX(0,MIN('Réservations'!$C120,DATE(Ouverture!$B$4,8,1))-MAX('Réservations'!$B120,DATE(Ouverture!$B$4,7,1))))</x:f>
        <x:v>0</x:v>
      </x:c>
      <x:c r="I120" s="76" t="n">
        <x:f>IF('Réservations'!$N120&lt;&gt;"OK",0,MAX(0,MIN('Réservations'!$C120,DATE(Ouverture!$B$4,9,1))-MAX('Réservations'!$B120,DATE(Ouverture!$B$4,8,1))))</x:f>
        <x:v>0</x:v>
      </x:c>
      <x:c r="J120" s="76" t="n">
        <x:f>IF('Réservations'!$N120&lt;&gt;"OK",0,MAX(0,MIN('Réservations'!$C120,DATE(Ouverture!$B$4,10,1))-MAX('Réservations'!$B120,DATE(Ouverture!$B$4,9,1))))</x:f>
        <x:v>0</x:v>
      </x:c>
      <x:c r="K120" s="76" t="n">
        <x:f>IF('Réservations'!$N120&lt;&gt;"OK",0,MAX(0,MIN('Réservations'!$C120,DATE(Ouverture!$B$4,11,1))-MAX('Réservations'!$B120,DATE(Ouverture!$B$4,10,1))))</x:f>
        <x:v>0</x:v>
      </x:c>
      <x:c r="L120" s="76" t="n">
        <x:f>IF('Réservations'!$N120&lt;&gt;"OK",0,MAX(0,MIN('Réservations'!$C120,DATE(Ouverture!$B$4,12,1))-MAX('Réservations'!$B120,DATE(Ouverture!$B$4,11,1))))</x:f>
        <x:v>0</x:v>
      </x:c>
      <x:c r="M120" s="76" t="n">
        <x:f>IF('Réservations'!$N120&lt;&gt;"OK",0,MAX(0,MIN('Réservations'!$C120,DATE(Ouverture!$B$4,13,1))-MAX('Réservations'!$B120,DATE(Ouverture!$B$4,12,1))))</x:f>
        <x:v>0</x:v>
      </x:c>
      <x:c r="N120" s="130" t="n">
        <x:f>IFERROR(IF('Réservations'!$N120="OK",'Réservations'!$G120/'Réservations'!$F120,0),0)</x:f>
        <x:v>0</x:v>
      </x:c>
      <x:c r="O120" s="130" t="n">
        <x:f>IFERROR(IF('Réservations'!$N120="OK",'Réservations'!$H120/'Réservations'!$F120,0),0)</x:f>
        <x:v>0</x:v>
      </x:c>
      <x:c r="P120" s="130" t="n">
        <x:f>IFERROR(IF('Réservations'!$N120="OK",'Réservations'!$I120/'Réservations'!$F120,0),0)</x:f>
        <x:v>0</x:v>
      </x:c>
      <x:c r="Q120" s="130" t="n">
        <x:f>IFERROR(IF('Réservations'!$N120="OK",'Réservations'!$J120/'Réservations'!$F120,0),0)</x:f>
        <x:v>0</x:v>
      </x:c>
      <x:c r="R120" s="130" t="n">
        <x:f>IFERROR(IF('Réservations'!$N120="OK",'Réservations'!$K120/'Réservations'!$F120,0),0)</x:f>
        <x:v>0</x:v>
      </x:c>
      <x:c r="S120" s="130" t="n">
        <x:f>IFERROR(IF('Réservations'!$N120="OK",'Réservations'!$L120/'Réservations'!$F120,0),0)</x:f>
        <x:v>0</x:v>
      </x:c>
      <x:c r="T120" s="130" t="n">
        <x:f>IFERROR(IF('Réservations'!$N120="OK",'Réservations'!$M120/'Réservations'!$F120,0),0)</x:f>
        <x:v>0</x:v>
      </x:c>
      <x:c r="U120" s="130" t="n">
        <x:f>SUM(B120:M120)</x:f>
        <x:v>0</x:v>
      </x:c>
      <x:c r="V120" s="130" t="n">
        <x:f>U120*N120</x:f>
        <x:v>0</x:v>
      </x:c>
      <x:c r="W120" s="130" t="n">
        <x:f>U120*O120</x:f>
        <x:v>0</x:v>
      </x:c>
      <x:c r="X120" s="130" t="n">
        <x:f>U120*P120</x:f>
        <x:v>0</x:v>
      </x:c>
      <x:c r="Y120" s="130" t="n">
        <x:f>U120*Q120</x:f>
        <x:v>0</x:v>
      </x:c>
      <x:c r="Z120" s="130" t="n">
        <x:f>U120*R120</x:f>
        <x:v>0</x:v>
      </x:c>
      <x:c r="AA120" s="130" t="n">
        <x:f>U120*S120</x:f>
        <x:v>0</x:v>
      </x:c>
      <x:c r="AB120" s="130" t="n">
        <x:f>U120*T120</x:f>
        <x:v>0</x:v>
      </x:c>
    </x:row>
    <x:row r="121">
      <x:c r="A121" s="24" t="str">
        <x:f>IF('Réservations'!A121="","",'Réservations'!A121)</x:f>
      </x:c>
      <x:c r="B121" s="76" t="n">
        <x:f>IF('Réservations'!$N121&lt;&gt;"OK",0,MAX(0,MIN('Réservations'!$C121,DATE(Ouverture!$B$4,2,1))-MAX('Réservations'!$B121,DATE(Ouverture!$B$4,1,1))))</x:f>
        <x:v>0</x:v>
      </x:c>
      <x:c r="C121" s="76" t="n">
        <x:f>IF('Réservations'!$N121&lt;&gt;"OK",0,MAX(0,MIN('Réservations'!$C121,DATE(Ouverture!$B$4,3,1))-MAX('Réservations'!$B121,DATE(Ouverture!$B$4,2,1))))</x:f>
        <x:v>0</x:v>
      </x:c>
      <x:c r="D121" s="76" t="n">
        <x:f>IF('Réservations'!$N121&lt;&gt;"OK",0,MAX(0,MIN('Réservations'!$C121,DATE(Ouverture!$B$4,4,1))-MAX('Réservations'!$B121,DATE(Ouverture!$B$4,3,1))))</x:f>
        <x:v>0</x:v>
      </x:c>
      <x:c r="E121" s="76" t="n">
        <x:f>IF('Réservations'!$N121&lt;&gt;"OK",0,MAX(0,MIN('Réservations'!$C121,DATE(Ouverture!$B$4,5,1))-MAX('Réservations'!$B121,DATE(Ouverture!$B$4,4,1))))</x:f>
        <x:v>0</x:v>
      </x:c>
      <x:c r="F121" s="76" t="n">
        <x:f>IF('Réservations'!$N121&lt;&gt;"OK",0,MAX(0,MIN('Réservations'!$C121,DATE(Ouverture!$B$4,6,1))-MAX('Réservations'!$B121,DATE(Ouverture!$B$4,5,1))))</x:f>
        <x:v>0</x:v>
      </x:c>
      <x:c r="G121" s="76" t="n">
        <x:f>IF('Réservations'!$N121&lt;&gt;"OK",0,MAX(0,MIN('Réservations'!$C121,DATE(Ouverture!$B$4,7,1))-MAX('Réservations'!$B121,DATE(Ouverture!$B$4,6,1))))</x:f>
        <x:v>0</x:v>
      </x:c>
      <x:c r="H121" s="76" t="n">
        <x:f>IF('Réservations'!$N121&lt;&gt;"OK",0,MAX(0,MIN('Réservations'!$C121,DATE(Ouverture!$B$4,8,1))-MAX('Réservations'!$B121,DATE(Ouverture!$B$4,7,1))))</x:f>
        <x:v>0</x:v>
      </x:c>
      <x:c r="I121" s="76" t="n">
        <x:f>IF('Réservations'!$N121&lt;&gt;"OK",0,MAX(0,MIN('Réservations'!$C121,DATE(Ouverture!$B$4,9,1))-MAX('Réservations'!$B121,DATE(Ouverture!$B$4,8,1))))</x:f>
        <x:v>0</x:v>
      </x:c>
      <x:c r="J121" s="76" t="n">
        <x:f>IF('Réservations'!$N121&lt;&gt;"OK",0,MAX(0,MIN('Réservations'!$C121,DATE(Ouverture!$B$4,10,1))-MAX('Réservations'!$B121,DATE(Ouverture!$B$4,9,1))))</x:f>
        <x:v>0</x:v>
      </x:c>
      <x:c r="K121" s="76" t="n">
        <x:f>IF('Réservations'!$N121&lt;&gt;"OK",0,MAX(0,MIN('Réservations'!$C121,DATE(Ouverture!$B$4,11,1))-MAX('Réservations'!$B121,DATE(Ouverture!$B$4,10,1))))</x:f>
        <x:v>0</x:v>
      </x:c>
      <x:c r="L121" s="76" t="n">
        <x:f>IF('Réservations'!$N121&lt;&gt;"OK",0,MAX(0,MIN('Réservations'!$C121,DATE(Ouverture!$B$4,12,1))-MAX('Réservations'!$B121,DATE(Ouverture!$B$4,11,1))))</x:f>
        <x:v>0</x:v>
      </x:c>
      <x:c r="M121" s="76" t="n">
        <x:f>IF('Réservations'!$N121&lt;&gt;"OK",0,MAX(0,MIN('Réservations'!$C121,DATE(Ouverture!$B$4,13,1))-MAX('Réservations'!$B121,DATE(Ouverture!$B$4,12,1))))</x:f>
        <x:v>0</x:v>
      </x:c>
      <x:c r="N121" s="130" t="n">
        <x:f>IFERROR(IF('Réservations'!$N121="OK",'Réservations'!$G121/'Réservations'!$F121,0),0)</x:f>
        <x:v>0</x:v>
      </x:c>
      <x:c r="O121" s="130" t="n">
        <x:f>IFERROR(IF('Réservations'!$N121="OK",'Réservations'!$H121/'Réservations'!$F121,0),0)</x:f>
        <x:v>0</x:v>
      </x:c>
      <x:c r="P121" s="130" t="n">
        <x:f>IFERROR(IF('Réservations'!$N121="OK",'Réservations'!$I121/'Réservations'!$F121,0),0)</x:f>
        <x:v>0</x:v>
      </x:c>
      <x:c r="Q121" s="130" t="n">
        <x:f>IFERROR(IF('Réservations'!$N121="OK",'Réservations'!$J121/'Réservations'!$F121,0),0)</x:f>
        <x:v>0</x:v>
      </x:c>
      <x:c r="R121" s="130" t="n">
        <x:f>IFERROR(IF('Réservations'!$N121="OK",'Réservations'!$K121/'Réservations'!$F121,0),0)</x:f>
        <x:v>0</x:v>
      </x:c>
      <x:c r="S121" s="130" t="n">
        <x:f>IFERROR(IF('Réservations'!$N121="OK",'Réservations'!$L121/'Réservations'!$F121,0),0)</x:f>
        <x:v>0</x:v>
      </x:c>
      <x:c r="T121" s="130" t="n">
        <x:f>IFERROR(IF('Réservations'!$N121="OK",'Réservations'!$M121/'Réservations'!$F121,0),0)</x:f>
        <x:v>0</x:v>
      </x:c>
      <x:c r="U121" s="130" t="n">
        <x:f>SUM(B121:M121)</x:f>
        <x:v>0</x:v>
      </x:c>
      <x:c r="V121" s="130" t="n">
        <x:f>U121*N121</x:f>
        <x:v>0</x:v>
      </x:c>
      <x:c r="W121" s="130" t="n">
        <x:f>U121*O121</x:f>
        <x:v>0</x:v>
      </x:c>
      <x:c r="X121" s="130" t="n">
        <x:f>U121*P121</x:f>
        <x:v>0</x:v>
      </x:c>
      <x:c r="Y121" s="130" t="n">
        <x:f>U121*Q121</x:f>
        <x:v>0</x:v>
      </x:c>
      <x:c r="Z121" s="130" t="n">
        <x:f>U121*R121</x:f>
        <x:v>0</x:v>
      </x:c>
      <x:c r="AA121" s="130" t="n">
        <x:f>U121*S121</x:f>
        <x:v>0</x:v>
      </x:c>
      <x:c r="AB121" s="130" t="n">
        <x:f>U121*T121</x:f>
        <x:v>0</x:v>
      </x:c>
    </x:row>
    <x:row r="122">
      <x:c r="A122" s="24" t="str">
        <x:f>IF('Réservations'!A122="","",'Réservations'!A122)</x:f>
      </x:c>
      <x:c r="B122" s="76" t="n">
        <x:f>IF('Réservations'!$N122&lt;&gt;"OK",0,MAX(0,MIN('Réservations'!$C122,DATE(Ouverture!$B$4,2,1))-MAX('Réservations'!$B122,DATE(Ouverture!$B$4,1,1))))</x:f>
        <x:v>0</x:v>
      </x:c>
      <x:c r="C122" s="76" t="n">
        <x:f>IF('Réservations'!$N122&lt;&gt;"OK",0,MAX(0,MIN('Réservations'!$C122,DATE(Ouverture!$B$4,3,1))-MAX('Réservations'!$B122,DATE(Ouverture!$B$4,2,1))))</x:f>
        <x:v>0</x:v>
      </x:c>
      <x:c r="D122" s="76" t="n">
        <x:f>IF('Réservations'!$N122&lt;&gt;"OK",0,MAX(0,MIN('Réservations'!$C122,DATE(Ouverture!$B$4,4,1))-MAX('Réservations'!$B122,DATE(Ouverture!$B$4,3,1))))</x:f>
        <x:v>0</x:v>
      </x:c>
      <x:c r="E122" s="76" t="n">
        <x:f>IF('Réservations'!$N122&lt;&gt;"OK",0,MAX(0,MIN('Réservations'!$C122,DATE(Ouverture!$B$4,5,1))-MAX('Réservations'!$B122,DATE(Ouverture!$B$4,4,1))))</x:f>
        <x:v>0</x:v>
      </x:c>
      <x:c r="F122" s="76" t="n">
        <x:f>IF('Réservations'!$N122&lt;&gt;"OK",0,MAX(0,MIN('Réservations'!$C122,DATE(Ouverture!$B$4,6,1))-MAX('Réservations'!$B122,DATE(Ouverture!$B$4,5,1))))</x:f>
        <x:v>0</x:v>
      </x:c>
      <x:c r="G122" s="76" t="n">
        <x:f>IF('Réservations'!$N122&lt;&gt;"OK",0,MAX(0,MIN('Réservations'!$C122,DATE(Ouverture!$B$4,7,1))-MAX('Réservations'!$B122,DATE(Ouverture!$B$4,6,1))))</x:f>
        <x:v>0</x:v>
      </x:c>
      <x:c r="H122" s="76" t="n">
        <x:f>IF('Réservations'!$N122&lt;&gt;"OK",0,MAX(0,MIN('Réservations'!$C122,DATE(Ouverture!$B$4,8,1))-MAX('Réservations'!$B122,DATE(Ouverture!$B$4,7,1))))</x:f>
        <x:v>0</x:v>
      </x:c>
      <x:c r="I122" s="76" t="n">
        <x:f>IF('Réservations'!$N122&lt;&gt;"OK",0,MAX(0,MIN('Réservations'!$C122,DATE(Ouverture!$B$4,9,1))-MAX('Réservations'!$B122,DATE(Ouverture!$B$4,8,1))))</x:f>
        <x:v>0</x:v>
      </x:c>
      <x:c r="J122" s="76" t="n">
        <x:f>IF('Réservations'!$N122&lt;&gt;"OK",0,MAX(0,MIN('Réservations'!$C122,DATE(Ouverture!$B$4,10,1))-MAX('Réservations'!$B122,DATE(Ouverture!$B$4,9,1))))</x:f>
        <x:v>0</x:v>
      </x:c>
      <x:c r="K122" s="76" t="n">
        <x:f>IF('Réservations'!$N122&lt;&gt;"OK",0,MAX(0,MIN('Réservations'!$C122,DATE(Ouverture!$B$4,11,1))-MAX('Réservations'!$B122,DATE(Ouverture!$B$4,10,1))))</x:f>
        <x:v>0</x:v>
      </x:c>
      <x:c r="L122" s="76" t="n">
        <x:f>IF('Réservations'!$N122&lt;&gt;"OK",0,MAX(0,MIN('Réservations'!$C122,DATE(Ouverture!$B$4,12,1))-MAX('Réservations'!$B122,DATE(Ouverture!$B$4,11,1))))</x:f>
        <x:v>0</x:v>
      </x:c>
      <x:c r="M122" s="76" t="n">
        <x:f>IF('Réservations'!$N122&lt;&gt;"OK",0,MAX(0,MIN('Réservations'!$C122,DATE(Ouverture!$B$4,13,1))-MAX('Réservations'!$B122,DATE(Ouverture!$B$4,12,1))))</x:f>
        <x:v>0</x:v>
      </x:c>
      <x:c r="N122" s="130" t="n">
        <x:f>IFERROR(IF('Réservations'!$N122="OK",'Réservations'!$G122/'Réservations'!$F122,0),0)</x:f>
        <x:v>0</x:v>
      </x:c>
      <x:c r="O122" s="130" t="n">
        <x:f>IFERROR(IF('Réservations'!$N122="OK",'Réservations'!$H122/'Réservations'!$F122,0),0)</x:f>
        <x:v>0</x:v>
      </x:c>
      <x:c r="P122" s="130" t="n">
        <x:f>IFERROR(IF('Réservations'!$N122="OK",'Réservations'!$I122/'Réservations'!$F122,0),0)</x:f>
        <x:v>0</x:v>
      </x:c>
      <x:c r="Q122" s="130" t="n">
        <x:f>IFERROR(IF('Réservations'!$N122="OK",'Réservations'!$J122/'Réservations'!$F122,0),0)</x:f>
        <x:v>0</x:v>
      </x:c>
      <x:c r="R122" s="130" t="n">
        <x:f>IFERROR(IF('Réservations'!$N122="OK",'Réservations'!$K122/'Réservations'!$F122,0),0)</x:f>
        <x:v>0</x:v>
      </x:c>
      <x:c r="S122" s="130" t="n">
        <x:f>IFERROR(IF('Réservations'!$N122="OK",'Réservations'!$L122/'Réservations'!$F122,0),0)</x:f>
        <x:v>0</x:v>
      </x:c>
      <x:c r="T122" s="130" t="n">
        <x:f>IFERROR(IF('Réservations'!$N122="OK",'Réservations'!$M122/'Réservations'!$F122,0),0)</x:f>
        <x:v>0</x:v>
      </x:c>
      <x:c r="U122" s="130" t="n">
        <x:f>SUM(B122:M122)</x:f>
        <x:v>0</x:v>
      </x:c>
      <x:c r="V122" s="130" t="n">
        <x:f>U122*N122</x:f>
        <x:v>0</x:v>
      </x:c>
      <x:c r="W122" s="130" t="n">
        <x:f>U122*O122</x:f>
        <x:v>0</x:v>
      </x:c>
      <x:c r="X122" s="130" t="n">
        <x:f>U122*P122</x:f>
        <x:v>0</x:v>
      </x:c>
      <x:c r="Y122" s="130" t="n">
        <x:f>U122*Q122</x:f>
        <x:v>0</x:v>
      </x:c>
      <x:c r="Z122" s="130" t="n">
        <x:f>U122*R122</x:f>
        <x:v>0</x:v>
      </x:c>
      <x:c r="AA122" s="130" t="n">
        <x:f>U122*S122</x:f>
        <x:v>0</x:v>
      </x:c>
      <x:c r="AB122" s="130" t="n">
        <x:f>U122*T122</x:f>
        <x:v>0</x:v>
      </x:c>
    </x:row>
    <x:row r="123">
      <x:c r="A123" s="24" t="str">
        <x:f>IF('Réservations'!A123="","",'Réservations'!A123)</x:f>
      </x:c>
      <x:c r="B123" s="76" t="n">
        <x:f>IF('Réservations'!$N123&lt;&gt;"OK",0,MAX(0,MIN('Réservations'!$C123,DATE(Ouverture!$B$4,2,1))-MAX('Réservations'!$B123,DATE(Ouverture!$B$4,1,1))))</x:f>
        <x:v>0</x:v>
      </x:c>
      <x:c r="C123" s="76" t="n">
        <x:f>IF('Réservations'!$N123&lt;&gt;"OK",0,MAX(0,MIN('Réservations'!$C123,DATE(Ouverture!$B$4,3,1))-MAX('Réservations'!$B123,DATE(Ouverture!$B$4,2,1))))</x:f>
        <x:v>0</x:v>
      </x:c>
      <x:c r="D123" s="76" t="n">
        <x:f>IF('Réservations'!$N123&lt;&gt;"OK",0,MAX(0,MIN('Réservations'!$C123,DATE(Ouverture!$B$4,4,1))-MAX('Réservations'!$B123,DATE(Ouverture!$B$4,3,1))))</x:f>
        <x:v>0</x:v>
      </x:c>
      <x:c r="E123" s="76" t="n">
        <x:f>IF('Réservations'!$N123&lt;&gt;"OK",0,MAX(0,MIN('Réservations'!$C123,DATE(Ouverture!$B$4,5,1))-MAX('Réservations'!$B123,DATE(Ouverture!$B$4,4,1))))</x:f>
        <x:v>0</x:v>
      </x:c>
      <x:c r="F123" s="76" t="n">
        <x:f>IF('Réservations'!$N123&lt;&gt;"OK",0,MAX(0,MIN('Réservations'!$C123,DATE(Ouverture!$B$4,6,1))-MAX('Réservations'!$B123,DATE(Ouverture!$B$4,5,1))))</x:f>
        <x:v>0</x:v>
      </x:c>
      <x:c r="G123" s="76" t="n">
        <x:f>IF('Réservations'!$N123&lt;&gt;"OK",0,MAX(0,MIN('Réservations'!$C123,DATE(Ouverture!$B$4,7,1))-MAX('Réservations'!$B123,DATE(Ouverture!$B$4,6,1))))</x:f>
        <x:v>0</x:v>
      </x:c>
      <x:c r="H123" s="76" t="n">
        <x:f>IF('Réservations'!$N123&lt;&gt;"OK",0,MAX(0,MIN('Réservations'!$C123,DATE(Ouverture!$B$4,8,1))-MAX('Réservations'!$B123,DATE(Ouverture!$B$4,7,1))))</x:f>
        <x:v>0</x:v>
      </x:c>
      <x:c r="I123" s="76" t="n">
        <x:f>IF('Réservations'!$N123&lt;&gt;"OK",0,MAX(0,MIN('Réservations'!$C123,DATE(Ouverture!$B$4,9,1))-MAX('Réservations'!$B123,DATE(Ouverture!$B$4,8,1))))</x:f>
        <x:v>0</x:v>
      </x:c>
      <x:c r="J123" s="76" t="n">
        <x:f>IF('Réservations'!$N123&lt;&gt;"OK",0,MAX(0,MIN('Réservations'!$C123,DATE(Ouverture!$B$4,10,1))-MAX('Réservations'!$B123,DATE(Ouverture!$B$4,9,1))))</x:f>
        <x:v>0</x:v>
      </x:c>
      <x:c r="K123" s="76" t="n">
        <x:f>IF('Réservations'!$N123&lt;&gt;"OK",0,MAX(0,MIN('Réservations'!$C123,DATE(Ouverture!$B$4,11,1))-MAX('Réservations'!$B123,DATE(Ouverture!$B$4,10,1))))</x:f>
        <x:v>0</x:v>
      </x:c>
      <x:c r="L123" s="76" t="n">
        <x:f>IF('Réservations'!$N123&lt;&gt;"OK",0,MAX(0,MIN('Réservations'!$C123,DATE(Ouverture!$B$4,12,1))-MAX('Réservations'!$B123,DATE(Ouverture!$B$4,11,1))))</x:f>
        <x:v>0</x:v>
      </x:c>
      <x:c r="M123" s="76" t="n">
        <x:f>IF('Réservations'!$N123&lt;&gt;"OK",0,MAX(0,MIN('Réservations'!$C123,DATE(Ouverture!$B$4,13,1))-MAX('Réservations'!$B123,DATE(Ouverture!$B$4,12,1))))</x:f>
        <x:v>0</x:v>
      </x:c>
      <x:c r="N123" s="130" t="n">
        <x:f>IFERROR(IF('Réservations'!$N123="OK",'Réservations'!$G123/'Réservations'!$F123,0),0)</x:f>
        <x:v>0</x:v>
      </x:c>
      <x:c r="O123" s="130" t="n">
        <x:f>IFERROR(IF('Réservations'!$N123="OK",'Réservations'!$H123/'Réservations'!$F123,0),0)</x:f>
        <x:v>0</x:v>
      </x:c>
      <x:c r="P123" s="130" t="n">
        <x:f>IFERROR(IF('Réservations'!$N123="OK",'Réservations'!$I123/'Réservations'!$F123,0),0)</x:f>
        <x:v>0</x:v>
      </x:c>
      <x:c r="Q123" s="130" t="n">
        <x:f>IFERROR(IF('Réservations'!$N123="OK",'Réservations'!$J123/'Réservations'!$F123,0),0)</x:f>
        <x:v>0</x:v>
      </x:c>
      <x:c r="R123" s="130" t="n">
        <x:f>IFERROR(IF('Réservations'!$N123="OK",'Réservations'!$K123/'Réservations'!$F123,0),0)</x:f>
        <x:v>0</x:v>
      </x:c>
      <x:c r="S123" s="130" t="n">
        <x:f>IFERROR(IF('Réservations'!$N123="OK",'Réservations'!$L123/'Réservations'!$F123,0),0)</x:f>
        <x:v>0</x:v>
      </x:c>
      <x:c r="T123" s="130" t="n">
        <x:f>IFERROR(IF('Réservations'!$N123="OK",'Réservations'!$M123/'Réservations'!$F123,0),0)</x:f>
        <x:v>0</x:v>
      </x:c>
      <x:c r="U123" s="130" t="n">
        <x:f>SUM(B123:M123)</x:f>
        <x:v>0</x:v>
      </x:c>
      <x:c r="V123" s="130" t="n">
        <x:f>U123*N123</x:f>
        <x:v>0</x:v>
      </x:c>
      <x:c r="W123" s="130" t="n">
        <x:f>U123*O123</x:f>
        <x:v>0</x:v>
      </x:c>
      <x:c r="X123" s="130" t="n">
        <x:f>U123*P123</x:f>
        <x:v>0</x:v>
      </x:c>
      <x:c r="Y123" s="130" t="n">
        <x:f>U123*Q123</x:f>
        <x:v>0</x:v>
      </x:c>
      <x:c r="Z123" s="130" t="n">
        <x:f>U123*R123</x:f>
        <x:v>0</x:v>
      </x:c>
      <x:c r="AA123" s="130" t="n">
        <x:f>U123*S123</x:f>
        <x:v>0</x:v>
      </x:c>
      <x:c r="AB123" s="130" t="n">
        <x:f>U123*T123</x:f>
        <x:v>0</x:v>
      </x:c>
    </x:row>
    <x:row r="124">
      <x:c r="A124" s="24" t="str">
        <x:f>IF('Réservations'!A124="","",'Réservations'!A124)</x:f>
      </x:c>
      <x:c r="B124" s="76" t="n">
        <x:f>IF('Réservations'!$N124&lt;&gt;"OK",0,MAX(0,MIN('Réservations'!$C124,DATE(Ouverture!$B$4,2,1))-MAX('Réservations'!$B124,DATE(Ouverture!$B$4,1,1))))</x:f>
        <x:v>0</x:v>
      </x:c>
      <x:c r="C124" s="76" t="n">
        <x:f>IF('Réservations'!$N124&lt;&gt;"OK",0,MAX(0,MIN('Réservations'!$C124,DATE(Ouverture!$B$4,3,1))-MAX('Réservations'!$B124,DATE(Ouverture!$B$4,2,1))))</x:f>
        <x:v>0</x:v>
      </x:c>
      <x:c r="D124" s="76" t="n">
        <x:f>IF('Réservations'!$N124&lt;&gt;"OK",0,MAX(0,MIN('Réservations'!$C124,DATE(Ouverture!$B$4,4,1))-MAX('Réservations'!$B124,DATE(Ouverture!$B$4,3,1))))</x:f>
        <x:v>0</x:v>
      </x:c>
      <x:c r="E124" s="76" t="n">
        <x:f>IF('Réservations'!$N124&lt;&gt;"OK",0,MAX(0,MIN('Réservations'!$C124,DATE(Ouverture!$B$4,5,1))-MAX('Réservations'!$B124,DATE(Ouverture!$B$4,4,1))))</x:f>
        <x:v>0</x:v>
      </x:c>
      <x:c r="F124" s="76" t="n">
        <x:f>IF('Réservations'!$N124&lt;&gt;"OK",0,MAX(0,MIN('Réservations'!$C124,DATE(Ouverture!$B$4,6,1))-MAX('Réservations'!$B124,DATE(Ouverture!$B$4,5,1))))</x:f>
        <x:v>0</x:v>
      </x:c>
      <x:c r="G124" s="76" t="n">
        <x:f>IF('Réservations'!$N124&lt;&gt;"OK",0,MAX(0,MIN('Réservations'!$C124,DATE(Ouverture!$B$4,7,1))-MAX('Réservations'!$B124,DATE(Ouverture!$B$4,6,1))))</x:f>
        <x:v>0</x:v>
      </x:c>
      <x:c r="H124" s="76" t="n">
        <x:f>IF('Réservations'!$N124&lt;&gt;"OK",0,MAX(0,MIN('Réservations'!$C124,DATE(Ouverture!$B$4,8,1))-MAX('Réservations'!$B124,DATE(Ouverture!$B$4,7,1))))</x:f>
        <x:v>0</x:v>
      </x:c>
      <x:c r="I124" s="76" t="n">
        <x:f>IF('Réservations'!$N124&lt;&gt;"OK",0,MAX(0,MIN('Réservations'!$C124,DATE(Ouverture!$B$4,9,1))-MAX('Réservations'!$B124,DATE(Ouverture!$B$4,8,1))))</x:f>
        <x:v>0</x:v>
      </x:c>
      <x:c r="J124" s="76" t="n">
        <x:f>IF('Réservations'!$N124&lt;&gt;"OK",0,MAX(0,MIN('Réservations'!$C124,DATE(Ouverture!$B$4,10,1))-MAX('Réservations'!$B124,DATE(Ouverture!$B$4,9,1))))</x:f>
        <x:v>0</x:v>
      </x:c>
      <x:c r="K124" s="76" t="n">
        <x:f>IF('Réservations'!$N124&lt;&gt;"OK",0,MAX(0,MIN('Réservations'!$C124,DATE(Ouverture!$B$4,11,1))-MAX('Réservations'!$B124,DATE(Ouverture!$B$4,10,1))))</x:f>
        <x:v>0</x:v>
      </x:c>
      <x:c r="L124" s="76" t="n">
        <x:f>IF('Réservations'!$N124&lt;&gt;"OK",0,MAX(0,MIN('Réservations'!$C124,DATE(Ouverture!$B$4,12,1))-MAX('Réservations'!$B124,DATE(Ouverture!$B$4,11,1))))</x:f>
        <x:v>0</x:v>
      </x:c>
      <x:c r="M124" s="76" t="n">
        <x:f>IF('Réservations'!$N124&lt;&gt;"OK",0,MAX(0,MIN('Réservations'!$C124,DATE(Ouverture!$B$4,13,1))-MAX('Réservations'!$B124,DATE(Ouverture!$B$4,12,1))))</x:f>
        <x:v>0</x:v>
      </x:c>
      <x:c r="N124" s="130" t="n">
        <x:f>IFERROR(IF('Réservations'!$N124="OK",'Réservations'!$G124/'Réservations'!$F124,0),0)</x:f>
        <x:v>0</x:v>
      </x:c>
      <x:c r="O124" s="130" t="n">
        <x:f>IFERROR(IF('Réservations'!$N124="OK",'Réservations'!$H124/'Réservations'!$F124,0),0)</x:f>
        <x:v>0</x:v>
      </x:c>
      <x:c r="P124" s="130" t="n">
        <x:f>IFERROR(IF('Réservations'!$N124="OK",'Réservations'!$I124/'Réservations'!$F124,0),0)</x:f>
        <x:v>0</x:v>
      </x:c>
      <x:c r="Q124" s="130" t="n">
        <x:f>IFERROR(IF('Réservations'!$N124="OK",'Réservations'!$J124/'Réservations'!$F124,0),0)</x:f>
        <x:v>0</x:v>
      </x:c>
      <x:c r="R124" s="130" t="n">
        <x:f>IFERROR(IF('Réservations'!$N124="OK",'Réservations'!$K124/'Réservations'!$F124,0),0)</x:f>
        <x:v>0</x:v>
      </x:c>
      <x:c r="S124" s="130" t="n">
        <x:f>IFERROR(IF('Réservations'!$N124="OK",'Réservations'!$L124/'Réservations'!$F124,0),0)</x:f>
        <x:v>0</x:v>
      </x:c>
      <x:c r="T124" s="130" t="n">
        <x:f>IFERROR(IF('Réservations'!$N124="OK",'Réservations'!$M124/'Réservations'!$F124,0),0)</x:f>
        <x:v>0</x:v>
      </x:c>
      <x:c r="U124" s="130" t="n">
        <x:f>SUM(B124:M124)</x:f>
        <x:v>0</x:v>
      </x:c>
      <x:c r="V124" s="130" t="n">
        <x:f>U124*N124</x:f>
        <x:v>0</x:v>
      </x:c>
      <x:c r="W124" s="130" t="n">
        <x:f>U124*O124</x:f>
        <x:v>0</x:v>
      </x:c>
      <x:c r="X124" s="130" t="n">
        <x:f>U124*P124</x:f>
        <x:v>0</x:v>
      </x:c>
      <x:c r="Y124" s="130" t="n">
        <x:f>U124*Q124</x:f>
        <x:v>0</x:v>
      </x:c>
      <x:c r="Z124" s="130" t="n">
        <x:f>U124*R124</x:f>
        <x:v>0</x:v>
      </x:c>
      <x:c r="AA124" s="130" t="n">
        <x:f>U124*S124</x:f>
        <x:v>0</x:v>
      </x:c>
      <x:c r="AB124" s="130" t="n">
        <x:f>U124*T124</x:f>
        <x:v>0</x:v>
      </x:c>
    </x:row>
    <x:row r="125">
      <x:c r="A125" s="24" t="str">
        <x:f>IF('Réservations'!A125="","",'Réservations'!A125)</x:f>
      </x:c>
      <x:c r="B125" s="76" t="n">
        <x:f>IF('Réservations'!$N125&lt;&gt;"OK",0,MAX(0,MIN('Réservations'!$C125,DATE(Ouverture!$B$4,2,1))-MAX('Réservations'!$B125,DATE(Ouverture!$B$4,1,1))))</x:f>
        <x:v>0</x:v>
      </x:c>
      <x:c r="C125" s="76" t="n">
        <x:f>IF('Réservations'!$N125&lt;&gt;"OK",0,MAX(0,MIN('Réservations'!$C125,DATE(Ouverture!$B$4,3,1))-MAX('Réservations'!$B125,DATE(Ouverture!$B$4,2,1))))</x:f>
        <x:v>0</x:v>
      </x:c>
      <x:c r="D125" s="76" t="n">
        <x:f>IF('Réservations'!$N125&lt;&gt;"OK",0,MAX(0,MIN('Réservations'!$C125,DATE(Ouverture!$B$4,4,1))-MAX('Réservations'!$B125,DATE(Ouverture!$B$4,3,1))))</x:f>
        <x:v>0</x:v>
      </x:c>
      <x:c r="E125" s="76" t="n">
        <x:f>IF('Réservations'!$N125&lt;&gt;"OK",0,MAX(0,MIN('Réservations'!$C125,DATE(Ouverture!$B$4,5,1))-MAX('Réservations'!$B125,DATE(Ouverture!$B$4,4,1))))</x:f>
        <x:v>0</x:v>
      </x:c>
      <x:c r="F125" s="76" t="n">
        <x:f>IF('Réservations'!$N125&lt;&gt;"OK",0,MAX(0,MIN('Réservations'!$C125,DATE(Ouverture!$B$4,6,1))-MAX('Réservations'!$B125,DATE(Ouverture!$B$4,5,1))))</x:f>
        <x:v>0</x:v>
      </x:c>
      <x:c r="G125" s="76" t="n">
        <x:f>IF('Réservations'!$N125&lt;&gt;"OK",0,MAX(0,MIN('Réservations'!$C125,DATE(Ouverture!$B$4,7,1))-MAX('Réservations'!$B125,DATE(Ouverture!$B$4,6,1))))</x:f>
        <x:v>0</x:v>
      </x:c>
      <x:c r="H125" s="76" t="n">
        <x:f>IF('Réservations'!$N125&lt;&gt;"OK",0,MAX(0,MIN('Réservations'!$C125,DATE(Ouverture!$B$4,8,1))-MAX('Réservations'!$B125,DATE(Ouverture!$B$4,7,1))))</x:f>
        <x:v>0</x:v>
      </x:c>
      <x:c r="I125" s="76" t="n">
        <x:f>IF('Réservations'!$N125&lt;&gt;"OK",0,MAX(0,MIN('Réservations'!$C125,DATE(Ouverture!$B$4,9,1))-MAX('Réservations'!$B125,DATE(Ouverture!$B$4,8,1))))</x:f>
        <x:v>0</x:v>
      </x:c>
      <x:c r="J125" s="76" t="n">
        <x:f>IF('Réservations'!$N125&lt;&gt;"OK",0,MAX(0,MIN('Réservations'!$C125,DATE(Ouverture!$B$4,10,1))-MAX('Réservations'!$B125,DATE(Ouverture!$B$4,9,1))))</x:f>
        <x:v>0</x:v>
      </x:c>
      <x:c r="K125" s="76" t="n">
        <x:f>IF('Réservations'!$N125&lt;&gt;"OK",0,MAX(0,MIN('Réservations'!$C125,DATE(Ouverture!$B$4,11,1))-MAX('Réservations'!$B125,DATE(Ouverture!$B$4,10,1))))</x:f>
        <x:v>0</x:v>
      </x:c>
      <x:c r="L125" s="76" t="n">
        <x:f>IF('Réservations'!$N125&lt;&gt;"OK",0,MAX(0,MIN('Réservations'!$C125,DATE(Ouverture!$B$4,12,1))-MAX('Réservations'!$B125,DATE(Ouverture!$B$4,11,1))))</x:f>
        <x:v>0</x:v>
      </x:c>
      <x:c r="M125" s="76" t="n">
        <x:f>IF('Réservations'!$N125&lt;&gt;"OK",0,MAX(0,MIN('Réservations'!$C125,DATE(Ouverture!$B$4,13,1))-MAX('Réservations'!$B125,DATE(Ouverture!$B$4,12,1))))</x:f>
        <x:v>0</x:v>
      </x:c>
      <x:c r="N125" s="130" t="n">
        <x:f>IFERROR(IF('Réservations'!$N125="OK",'Réservations'!$G125/'Réservations'!$F125,0),0)</x:f>
        <x:v>0</x:v>
      </x:c>
      <x:c r="O125" s="130" t="n">
        <x:f>IFERROR(IF('Réservations'!$N125="OK",'Réservations'!$H125/'Réservations'!$F125,0),0)</x:f>
        <x:v>0</x:v>
      </x:c>
      <x:c r="P125" s="130" t="n">
        <x:f>IFERROR(IF('Réservations'!$N125="OK",'Réservations'!$I125/'Réservations'!$F125,0),0)</x:f>
        <x:v>0</x:v>
      </x:c>
      <x:c r="Q125" s="130" t="n">
        <x:f>IFERROR(IF('Réservations'!$N125="OK",'Réservations'!$J125/'Réservations'!$F125,0),0)</x:f>
        <x:v>0</x:v>
      </x:c>
      <x:c r="R125" s="130" t="n">
        <x:f>IFERROR(IF('Réservations'!$N125="OK",'Réservations'!$K125/'Réservations'!$F125,0),0)</x:f>
        <x:v>0</x:v>
      </x:c>
      <x:c r="S125" s="130" t="n">
        <x:f>IFERROR(IF('Réservations'!$N125="OK",'Réservations'!$L125/'Réservations'!$F125,0),0)</x:f>
        <x:v>0</x:v>
      </x:c>
      <x:c r="T125" s="130" t="n">
        <x:f>IFERROR(IF('Réservations'!$N125="OK",'Réservations'!$M125/'Réservations'!$F125,0),0)</x:f>
        <x:v>0</x:v>
      </x:c>
      <x:c r="U125" s="130" t="n">
        <x:f>SUM(B125:M125)</x:f>
        <x:v>0</x:v>
      </x:c>
      <x:c r="V125" s="130" t="n">
        <x:f>U125*N125</x:f>
        <x:v>0</x:v>
      </x:c>
      <x:c r="W125" s="130" t="n">
        <x:f>U125*O125</x:f>
        <x:v>0</x:v>
      </x:c>
      <x:c r="X125" s="130" t="n">
        <x:f>U125*P125</x:f>
        <x:v>0</x:v>
      </x:c>
      <x:c r="Y125" s="130" t="n">
        <x:f>U125*Q125</x:f>
        <x:v>0</x:v>
      </x:c>
      <x:c r="Z125" s="130" t="n">
        <x:f>U125*R125</x:f>
        <x:v>0</x:v>
      </x:c>
      <x:c r="AA125" s="130" t="n">
        <x:f>U125*S125</x:f>
        <x:v>0</x:v>
      </x:c>
      <x:c r="AB125" s="130" t="n">
        <x:f>U125*T125</x:f>
        <x:v>0</x:v>
      </x:c>
    </x:row>
    <x:row r="126">
      <x:c r="A126" s="24" t="str">
        <x:f>IF('Réservations'!A126="","",'Réservations'!A126)</x:f>
      </x:c>
      <x:c r="B126" s="76" t="n">
        <x:f>IF('Réservations'!$N126&lt;&gt;"OK",0,MAX(0,MIN('Réservations'!$C126,DATE(Ouverture!$B$4,2,1))-MAX('Réservations'!$B126,DATE(Ouverture!$B$4,1,1))))</x:f>
        <x:v>0</x:v>
      </x:c>
      <x:c r="C126" s="76" t="n">
        <x:f>IF('Réservations'!$N126&lt;&gt;"OK",0,MAX(0,MIN('Réservations'!$C126,DATE(Ouverture!$B$4,3,1))-MAX('Réservations'!$B126,DATE(Ouverture!$B$4,2,1))))</x:f>
        <x:v>0</x:v>
      </x:c>
      <x:c r="D126" s="76" t="n">
        <x:f>IF('Réservations'!$N126&lt;&gt;"OK",0,MAX(0,MIN('Réservations'!$C126,DATE(Ouverture!$B$4,4,1))-MAX('Réservations'!$B126,DATE(Ouverture!$B$4,3,1))))</x:f>
        <x:v>0</x:v>
      </x:c>
      <x:c r="E126" s="76" t="n">
        <x:f>IF('Réservations'!$N126&lt;&gt;"OK",0,MAX(0,MIN('Réservations'!$C126,DATE(Ouverture!$B$4,5,1))-MAX('Réservations'!$B126,DATE(Ouverture!$B$4,4,1))))</x:f>
        <x:v>0</x:v>
      </x:c>
      <x:c r="F126" s="76" t="n">
        <x:f>IF('Réservations'!$N126&lt;&gt;"OK",0,MAX(0,MIN('Réservations'!$C126,DATE(Ouverture!$B$4,6,1))-MAX('Réservations'!$B126,DATE(Ouverture!$B$4,5,1))))</x:f>
        <x:v>0</x:v>
      </x:c>
      <x:c r="G126" s="76" t="n">
        <x:f>IF('Réservations'!$N126&lt;&gt;"OK",0,MAX(0,MIN('Réservations'!$C126,DATE(Ouverture!$B$4,7,1))-MAX('Réservations'!$B126,DATE(Ouverture!$B$4,6,1))))</x:f>
        <x:v>0</x:v>
      </x:c>
      <x:c r="H126" s="76" t="n">
        <x:f>IF('Réservations'!$N126&lt;&gt;"OK",0,MAX(0,MIN('Réservations'!$C126,DATE(Ouverture!$B$4,8,1))-MAX('Réservations'!$B126,DATE(Ouverture!$B$4,7,1))))</x:f>
        <x:v>0</x:v>
      </x:c>
      <x:c r="I126" s="76" t="n">
        <x:f>IF('Réservations'!$N126&lt;&gt;"OK",0,MAX(0,MIN('Réservations'!$C126,DATE(Ouverture!$B$4,9,1))-MAX('Réservations'!$B126,DATE(Ouverture!$B$4,8,1))))</x:f>
        <x:v>0</x:v>
      </x:c>
      <x:c r="J126" s="76" t="n">
        <x:f>IF('Réservations'!$N126&lt;&gt;"OK",0,MAX(0,MIN('Réservations'!$C126,DATE(Ouverture!$B$4,10,1))-MAX('Réservations'!$B126,DATE(Ouverture!$B$4,9,1))))</x:f>
        <x:v>0</x:v>
      </x:c>
      <x:c r="K126" s="76" t="n">
        <x:f>IF('Réservations'!$N126&lt;&gt;"OK",0,MAX(0,MIN('Réservations'!$C126,DATE(Ouverture!$B$4,11,1))-MAX('Réservations'!$B126,DATE(Ouverture!$B$4,10,1))))</x:f>
        <x:v>0</x:v>
      </x:c>
      <x:c r="L126" s="76" t="n">
        <x:f>IF('Réservations'!$N126&lt;&gt;"OK",0,MAX(0,MIN('Réservations'!$C126,DATE(Ouverture!$B$4,12,1))-MAX('Réservations'!$B126,DATE(Ouverture!$B$4,11,1))))</x:f>
        <x:v>0</x:v>
      </x:c>
      <x:c r="M126" s="76" t="n">
        <x:f>IF('Réservations'!$N126&lt;&gt;"OK",0,MAX(0,MIN('Réservations'!$C126,DATE(Ouverture!$B$4,13,1))-MAX('Réservations'!$B126,DATE(Ouverture!$B$4,12,1))))</x:f>
        <x:v>0</x:v>
      </x:c>
      <x:c r="N126" s="130" t="n">
        <x:f>IFERROR(IF('Réservations'!$N126="OK",'Réservations'!$G126/'Réservations'!$F126,0),0)</x:f>
        <x:v>0</x:v>
      </x:c>
      <x:c r="O126" s="130" t="n">
        <x:f>IFERROR(IF('Réservations'!$N126="OK",'Réservations'!$H126/'Réservations'!$F126,0),0)</x:f>
        <x:v>0</x:v>
      </x:c>
      <x:c r="P126" s="130" t="n">
        <x:f>IFERROR(IF('Réservations'!$N126="OK",'Réservations'!$I126/'Réservations'!$F126,0),0)</x:f>
        <x:v>0</x:v>
      </x:c>
      <x:c r="Q126" s="130" t="n">
        <x:f>IFERROR(IF('Réservations'!$N126="OK",'Réservations'!$J126/'Réservations'!$F126,0),0)</x:f>
        <x:v>0</x:v>
      </x:c>
      <x:c r="R126" s="130" t="n">
        <x:f>IFERROR(IF('Réservations'!$N126="OK",'Réservations'!$K126/'Réservations'!$F126,0),0)</x:f>
        <x:v>0</x:v>
      </x:c>
      <x:c r="S126" s="130" t="n">
        <x:f>IFERROR(IF('Réservations'!$N126="OK",'Réservations'!$L126/'Réservations'!$F126,0),0)</x:f>
        <x:v>0</x:v>
      </x:c>
      <x:c r="T126" s="130" t="n">
        <x:f>IFERROR(IF('Réservations'!$N126="OK",'Réservations'!$M126/'Réservations'!$F126,0),0)</x:f>
        <x:v>0</x:v>
      </x:c>
      <x:c r="U126" s="130" t="n">
        <x:f>SUM(B126:M126)</x:f>
        <x:v>0</x:v>
      </x:c>
      <x:c r="V126" s="130" t="n">
        <x:f>U126*N126</x:f>
        <x:v>0</x:v>
      </x:c>
      <x:c r="W126" s="130" t="n">
        <x:f>U126*O126</x:f>
        <x:v>0</x:v>
      </x:c>
      <x:c r="X126" s="130" t="n">
        <x:f>U126*P126</x:f>
        <x:v>0</x:v>
      </x:c>
      <x:c r="Y126" s="130" t="n">
        <x:f>U126*Q126</x:f>
        <x:v>0</x:v>
      </x:c>
      <x:c r="Z126" s="130" t="n">
        <x:f>U126*R126</x:f>
        <x:v>0</x:v>
      </x:c>
      <x:c r="AA126" s="130" t="n">
        <x:f>U126*S126</x:f>
        <x:v>0</x:v>
      </x:c>
      <x:c r="AB126" s="130" t="n">
        <x:f>U126*T126</x:f>
        <x:v>0</x:v>
      </x:c>
    </x:row>
    <x:row r="127">
      <x:c r="A127" s="24" t="str">
        <x:f>IF('Réservations'!A127="","",'Réservations'!A127)</x:f>
      </x:c>
      <x:c r="B127" s="76" t="n">
        <x:f>IF('Réservations'!$N127&lt;&gt;"OK",0,MAX(0,MIN('Réservations'!$C127,DATE(Ouverture!$B$4,2,1))-MAX('Réservations'!$B127,DATE(Ouverture!$B$4,1,1))))</x:f>
        <x:v>0</x:v>
      </x:c>
      <x:c r="C127" s="76" t="n">
        <x:f>IF('Réservations'!$N127&lt;&gt;"OK",0,MAX(0,MIN('Réservations'!$C127,DATE(Ouverture!$B$4,3,1))-MAX('Réservations'!$B127,DATE(Ouverture!$B$4,2,1))))</x:f>
        <x:v>0</x:v>
      </x:c>
      <x:c r="D127" s="76" t="n">
        <x:f>IF('Réservations'!$N127&lt;&gt;"OK",0,MAX(0,MIN('Réservations'!$C127,DATE(Ouverture!$B$4,4,1))-MAX('Réservations'!$B127,DATE(Ouverture!$B$4,3,1))))</x:f>
        <x:v>0</x:v>
      </x:c>
      <x:c r="E127" s="76" t="n">
        <x:f>IF('Réservations'!$N127&lt;&gt;"OK",0,MAX(0,MIN('Réservations'!$C127,DATE(Ouverture!$B$4,5,1))-MAX('Réservations'!$B127,DATE(Ouverture!$B$4,4,1))))</x:f>
        <x:v>0</x:v>
      </x:c>
      <x:c r="F127" s="76" t="n">
        <x:f>IF('Réservations'!$N127&lt;&gt;"OK",0,MAX(0,MIN('Réservations'!$C127,DATE(Ouverture!$B$4,6,1))-MAX('Réservations'!$B127,DATE(Ouverture!$B$4,5,1))))</x:f>
        <x:v>0</x:v>
      </x:c>
      <x:c r="G127" s="76" t="n">
        <x:f>IF('Réservations'!$N127&lt;&gt;"OK",0,MAX(0,MIN('Réservations'!$C127,DATE(Ouverture!$B$4,7,1))-MAX('Réservations'!$B127,DATE(Ouverture!$B$4,6,1))))</x:f>
        <x:v>0</x:v>
      </x:c>
      <x:c r="H127" s="76" t="n">
        <x:f>IF('Réservations'!$N127&lt;&gt;"OK",0,MAX(0,MIN('Réservations'!$C127,DATE(Ouverture!$B$4,8,1))-MAX('Réservations'!$B127,DATE(Ouverture!$B$4,7,1))))</x:f>
        <x:v>0</x:v>
      </x:c>
      <x:c r="I127" s="76" t="n">
        <x:f>IF('Réservations'!$N127&lt;&gt;"OK",0,MAX(0,MIN('Réservations'!$C127,DATE(Ouverture!$B$4,9,1))-MAX('Réservations'!$B127,DATE(Ouverture!$B$4,8,1))))</x:f>
        <x:v>0</x:v>
      </x:c>
      <x:c r="J127" s="76" t="n">
        <x:f>IF('Réservations'!$N127&lt;&gt;"OK",0,MAX(0,MIN('Réservations'!$C127,DATE(Ouverture!$B$4,10,1))-MAX('Réservations'!$B127,DATE(Ouverture!$B$4,9,1))))</x:f>
        <x:v>0</x:v>
      </x:c>
      <x:c r="K127" s="76" t="n">
        <x:f>IF('Réservations'!$N127&lt;&gt;"OK",0,MAX(0,MIN('Réservations'!$C127,DATE(Ouverture!$B$4,11,1))-MAX('Réservations'!$B127,DATE(Ouverture!$B$4,10,1))))</x:f>
        <x:v>0</x:v>
      </x:c>
      <x:c r="L127" s="76" t="n">
        <x:f>IF('Réservations'!$N127&lt;&gt;"OK",0,MAX(0,MIN('Réservations'!$C127,DATE(Ouverture!$B$4,12,1))-MAX('Réservations'!$B127,DATE(Ouverture!$B$4,11,1))))</x:f>
        <x:v>0</x:v>
      </x:c>
      <x:c r="M127" s="76" t="n">
        <x:f>IF('Réservations'!$N127&lt;&gt;"OK",0,MAX(0,MIN('Réservations'!$C127,DATE(Ouverture!$B$4,13,1))-MAX('Réservations'!$B127,DATE(Ouverture!$B$4,12,1))))</x:f>
        <x:v>0</x:v>
      </x:c>
      <x:c r="N127" s="130" t="n">
        <x:f>IFERROR(IF('Réservations'!$N127="OK",'Réservations'!$G127/'Réservations'!$F127,0),0)</x:f>
        <x:v>0</x:v>
      </x:c>
      <x:c r="O127" s="130" t="n">
        <x:f>IFERROR(IF('Réservations'!$N127="OK",'Réservations'!$H127/'Réservations'!$F127,0),0)</x:f>
        <x:v>0</x:v>
      </x:c>
      <x:c r="P127" s="130" t="n">
        <x:f>IFERROR(IF('Réservations'!$N127="OK",'Réservations'!$I127/'Réservations'!$F127,0),0)</x:f>
        <x:v>0</x:v>
      </x:c>
      <x:c r="Q127" s="130" t="n">
        <x:f>IFERROR(IF('Réservations'!$N127="OK",'Réservations'!$J127/'Réservations'!$F127,0),0)</x:f>
        <x:v>0</x:v>
      </x:c>
      <x:c r="R127" s="130" t="n">
        <x:f>IFERROR(IF('Réservations'!$N127="OK",'Réservations'!$K127/'Réservations'!$F127,0),0)</x:f>
        <x:v>0</x:v>
      </x:c>
      <x:c r="S127" s="130" t="n">
        <x:f>IFERROR(IF('Réservations'!$N127="OK",'Réservations'!$L127/'Réservations'!$F127,0),0)</x:f>
        <x:v>0</x:v>
      </x:c>
      <x:c r="T127" s="130" t="n">
        <x:f>IFERROR(IF('Réservations'!$N127="OK",'Réservations'!$M127/'Réservations'!$F127,0),0)</x:f>
        <x:v>0</x:v>
      </x:c>
      <x:c r="U127" s="130" t="n">
        <x:f>SUM(B127:M127)</x:f>
        <x:v>0</x:v>
      </x:c>
      <x:c r="V127" s="130" t="n">
        <x:f>U127*N127</x:f>
        <x:v>0</x:v>
      </x:c>
      <x:c r="W127" s="130" t="n">
        <x:f>U127*O127</x:f>
        <x:v>0</x:v>
      </x:c>
      <x:c r="X127" s="130" t="n">
        <x:f>U127*P127</x:f>
        <x:v>0</x:v>
      </x:c>
      <x:c r="Y127" s="130" t="n">
        <x:f>U127*Q127</x:f>
        <x:v>0</x:v>
      </x:c>
      <x:c r="Z127" s="130" t="n">
        <x:f>U127*R127</x:f>
        <x:v>0</x:v>
      </x:c>
      <x:c r="AA127" s="130" t="n">
        <x:f>U127*S127</x:f>
        <x:v>0</x:v>
      </x:c>
      <x:c r="AB127" s="130" t="n">
        <x:f>U127*T127</x:f>
        <x:v>0</x:v>
      </x:c>
    </x:row>
    <x:row r="128">
      <x:c r="A128" s="24" t="str">
        <x:f>IF('Réservations'!A128="","",'Réservations'!A128)</x:f>
      </x:c>
      <x:c r="B128" s="76" t="n">
        <x:f>IF('Réservations'!$N128&lt;&gt;"OK",0,MAX(0,MIN('Réservations'!$C128,DATE(Ouverture!$B$4,2,1))-MAX('Réservations'!$B128,DATE(Ouverture!$B$4,1,1))))</x:f>
        <x:v>0</x:v>
      </x:c>
      <x:c r="C128" s="76" t="n">
        <x:f>IF('Réservations'!$N128&lt;&gt;"OK",0,MAX(0,MIN('Réservations'!$C128,DATE(Ouverture!$B$4,3,1))-MAX('Réservations'!$B128,DATE(Ouverture!$B$4,2,1))))</x:f>
        <x:v>0</x:v>
      </x:c>
      <x:c r="D128" s="76" t="n">
        <x:f>IF('Réservations'!$N128&lt;&gt;"OK",0,MAX(0,MIN('Réservations'!$C128,DATE(Ouverture!$B$4,4,1))-MAX('Réservations'!$B128,DATE(Ouverture!$B$4,3,1))))</x:f>
        <x:v>0</x:v>
      </x:c>
      <x:c r="E128" s="76" t="n">
        <x:f>IF('Réservations'!$N128&lt;&gt;"OK",0,MAX(0,MIN('Réservations'!$C128,DATE(Ouverture!$B$4,5,1))-MAX('Réservations'!$B128,DATE(Ouverture!$B$4,4,1))))</x:f>
        <x:v>0</x:v>
      </x:c>
      <x:c r="F128" s="76" t="n">
        <x:f>IF('Réservations'!$N128&lt;&gt;"OK",0,MAX(0,MIN('Réservations'!$C128,DATE(Ouverture!$B$4,6,1))-MAX('Réservations'!$B128,DATE(Ouverture!$B$4,5,1))))</x:f>
        <x:v>0</x:v>
      </x:c>
      <x:c r="G128" s="76" t="n">
        <x:f>IF('Réservations'!$N128&lt;&gt;"OK",0,MAX(0,MIN('Réservations'!$C128,DATE(Ouverture!$B$4,7,1))-MAX('Réservations'!$B128,DATE(Ouverture!$B$4,6,1))))</x:f>
        <x:v>0</x:v>
      </x:c>
      <x:c r="H128" s="76" t="n">
        <x:f>IF('Réservations'!$N128&lt;&gt;"OK",0,MAX(0,MIN('Réservations'!$C128,DATE(Ouverture!$B$4,8,1))-MAX('Réservations'!$B128,DATE(Ouverture!$B$4,7,1))))</x:f>
        <x:v>0</x:v>
      </x:c>
      <x:c r="I128" s="76" t="n">
        <x:f>IF('Réservations'!$N128&lt;&gt;"OK",0,MAX(0,MIN('Réservations'!$C128,DATE(Ouverture!$B$4,9,1))-MAX('Réservations'!$B128,DATE(Ouverture!$B$4,8,1))))</x:f>
        <x:v>0</x:v>
      </x:c>
      <x:c r="J128" s="76" t="n">
        <x:f>IF('Réservations'!$N128&lt;&gt;"OK",0,MAX(0,MIN('Réservations'!$C128,DATE(Ouverture!$B$4,10,1))-MAX('Réservations'!$B128,DATE(Ouverture!$B$4,9,1))))</x:f>
        <x:v>0</x:v>
      </x:c>
      <x:c r="K128" s="76" t="n">
        <x:f>IF('Réservations'!$N128&lt;&gt;"OK",0,MAX(0,MIN('Réservations'!$C128,DATE(Ouverture!$B$4,11,1))-MAX('Réservations'!$B128,DATE(Ouverture!$B$4,10,1))))</x:f>
        <x:v>0</x:v>
      </x:c>
      <x:c r="L128" s="76" t="n">
        <x:f>IF('Réservations'!$N128&lt;&gt;"OK",0,MAX(0,MIN('Réservations'!$C128,DATE(Ouverture!$B$4,12,1))-MAX('Réservations'!$B128,DATE(Ouverture!$B$4,11,1))))</x:f>
        <x:v>0</x:v>
      </x:c>
      <x:c r="M128" s="76" t="n">
        <x:f>IF('Réservations'!$N128&lt;&gt;"OK",0,MAX(0,MIN('Réservations'!$C128,DATE(Ouverture!$B$4,13,1))-MAX('Réservations'!$B128,DATE(Ouverture!$B$4,12,1))))</x:f>
        <x:v>0</x:v>
      </x:c>
      <x:c r="N128" s="130" t="n">
        <x:f>IFERROR(IF('Réservations'!$N128="OK",'Réservations'!$G128/'Réservations'!$F128,0),0)</x:f>
        <x:v>0</x:v>
      </x:c>
      <x:c r="O128" s="130" t="n">
        <x:f>IFERROR(IF('Réservations'!$N128="OK",'Réservations'!$H128/'Réservations'!$F128,0),0)</x:f>
        <x:v>0</x:v>
      </x:c>
      <x:c r="P128" s="130" t="n">
        <x:f>IFERROR(IF('Réservations'!$N128="OK",'Réservations'!$I128/'Réservations'!$F128,0),0)</x:f>
        <x:v>0</x:v>
      </x:c>
      <x:c r="Q128" s="130" t="n">
        <x:f>IFERROR(IF('Réservations'!$N128="OK",'Réservations'!$J128/'Réservations'!$F128,0),0)</x:f>
        <x:v>0</x:v>
      </x:c>
      <x:c r="R128" s="130" t="n">
        <x:f>IFERROR(IF('Réservations'!$N128="OK",'Réservations'!$K128/'Réservations'!$F128,0),0)</x:f>
        <x:v>0</x:v>
      </x:c>
      <x:c r="S128" s="130" t="n">
        <x:f>IFERROR(IF('Réservations'!$N128="OK",'Réservations'!$L128/'Réservations'!$F128,0),0)</x:f>
        <x:v>0</x:v>
      </x:c>
      <x:c r="T128" s="130" t="n">
        <x:f>IFERROR(IF('Réservations'!$N128="OK",'Réservations'!$M128/'Réservations'!$F128,0),0)</x:f>
        <x:v>0</x:v>
      </x:c>
      <x:c r="U128" s="130" t="n">
        <x:f>SUM(B128:M128)</x:f>
        <x:v>0</x:v>
      </x:c>
      <x:c r="V128" s="130" t="n">
        <x:f>U128*N128</x:f>
        <x:v>0</x:v>
      </x:c>
      <x:c r="W128" s="130" t="n">
        <x:f>U128*O128</x:f>
        <x:v>0</x:v>
      </x:c>
      <x:c r="X128" s="130" t="n">
        <x:f>U128*P128</x:f>
        <x:v>0</x:v>
      </x:c>
      <x:c r="Y128" s="130" t="n">
        <x:f>U128*Q128</x:f>
        <x:v>0</x:v>
      </x:c>
      <x:c r="Z128" s="130" t="n">
        <x:f>U128*R128</x:f>
        <x:v>0</x:v>
      </x:c>
      <x:c r="AA128" s="130" t="n">
        <x:f>U128*S128</x:f>
        <x:v>0</x:v>
      </x:c>
      <x:c r="AB128" s="130" t="n">
        <x:f>U128*T128</x:f>
        <x:v>0</x:v>
      </x:c>
    </x:row>
    <x:row r="129">
      <x:c r="A129" s="24" t="str">
        <x:f>IF('Réservations'!A129="","",'Réservations'!A129)</x:f>
      </x:c>
      <x:c r="B129" s="76" t="n">
        <x:f>IF('Réservations'!$N129&lt;&gt;"OK",0,MAX(0,MIN('Réservations'!$C129,DATE(Ouverture!$B$4,2,1))-MAX('Réservations'!$B129,DATE(Ouverture!$B$4,1,1))))</x:f>
        <x:v>0</x:v>
      </x:c>
      <x:c r="C129" s="76" t="n">
        <x:f>IF('Réservations'!$N129&lt;&gt;"OK",0,MAX(0,MIN('Réservations'!$C129,DATE(Ouverture!$B$4,3,1))-MAX('Réservations'!$B129,DATE(Ouverture!$B$4,2,1))))</x:f>
        <x:v>0</x:v>
      </x:c>
      <x:c r="D129" s="76" t="n">
        <x:f>IF('Réservations'!$N129&lt;&gt;"OK",0,MAX(0,MIN('Réservations'!$C129,DATE(Ouverture!$B$4,4,1))-MAX('Réservations'!$B129,DATE(Ouverture!$B$4,3,1))))</x:f>
        <x:v>0</x:v>
      </x:c>
      <x:c r="E129" s="76" t="n">
        <x:f>IF('Réservations'!$N129&lt;&gt;"OK",0,MAX(0,MIN('Réservations'!$C129,DATE(Ouverture!$B$4,5,1))-MAX('Réservations'!$B129,DATE(Ouverture!$B$4,4,1))))</x:f>
        <x:v>0</x:v>
      </x:c>
      <x:c r="F129" s="76" t="n">
        <x:f>IF('Réservations'!$N129&lt;&gt;"OK",0,MAX(0,MIN('Réservations'!$C129,DATE(Ouverture!$B$4,6,1))-MAX('Réservations'!$B129,DATE(Ouverture!$B$4,5,1))))</x:f>
        <x:v>0</x:v>
      </x:c>
      <x:c r="G129" s="76" t="n">
        <x:f>IF('Réservations'!$N129&lt;&gt;"OK",0,MAX(0,MIN('Réservations'!$C129,DATE(Ouverture!$B$4,7,1))-MAX('Réservations'!$B129,DATE(Ouverture!$B$4,6,1))))</x:f>
        <x:v>0</x:v>
      </x:c>
      <x:c r="H129" s="76" t="n">
        <x:f>IF('Réservations'!$N129&lt;&gt;"OK",0,MAX(0,MIN('Réservations'!$C129,DATE(Ouverture!$B$4,8,1))-MAX('Réservations'!$B129,DATE(Ouverture!$B$4,7,1))))</x:f>
        <x:v>0</x:v>
      </x:c>
      <x:c r="I129" s="76" t="n">
        <x:f>IF('Réservations'!$N129&lt;&gt;"OK",0,MAX(0,MIN('Réservations'!$C129,DATE(Ouverture!$B$4,9,1))-MAX('Réservations'!$B129,DATE(Ouverture!$B$4,8,1))))</x:f>
        <x:v>0</x:v>
      </x:c>
      <x:c r="J129" s="76" t="n">
        <x:f>IF('Réservations'!$N129&lt;&gt;"OK",0,MAX(0,MIN('Réservations'!$C129,DATE(Ouverture!$B$4,10,1))-MAX('Réservations'!$B129,DATE(Ouverture!$B$4,9,1))))</x:f>
        <x:v>0</x:v>
      </x:c>
      <x:c r="K129" s="76" t="n">
        <x:f>IF('Réservations'!$N129&lt;&gt;"OK",0,MAX(0,MIN('Réservations'!$C129,DATE(Ouverture!$B$4,11,1))-MAX('Réservations'!$B129,DATE(Ouverture!$B$4,10,1))))</x:f>
        <x:v>0</x:v>
      </x:c>
      <x:c r="L129" s="76" t="n">
        <x:f>IF('Réservations'!$N129&lt;&gt;"OK",0,MAX(0,MIN('Réservations'!$C129,DATE(Ouverture!$B$4,12,1))-MAX('Réservations'!$B129,DATE(Ouverture!$B$4,11,1))))</x:f>
        <x:v>0</x:v>
      </x:c>
      <x:c r="M129" s="76" t="n">
        <x:f>IF('Réservations'!$N129&lt;&gt;"OK",0,MAX(0,MIN('Réservations'!$C129,DATE(Ouverture!$B$4,13,1))-MAX('Réservations'!$B129,DATE(Ouverture!$B$4,12,1))))</x:f>
        <x:v>0</x:v>
      </x:c>
      <x:c r="N129" s="130" t="n">
        <x:f>IFERROR(IF('Réservations'!$N129="OK",'Réservations'!$G129/'Réservations'!$F129,0),0)</x:f>
        <x:v>0</x:v>
      </x:c>
      <x:c r="O129" s="130" t="n">
        <x:f>IFERROR(IF('Réservations'!$N129="OK",'Réservations'!$H129/'Réservations'!$F129,0),0)</x:f>
        <x:v>0</x:v>
      </x:c>
      <x:c r="P129" s="130" t="n">
        <x:f>IFERROR(IF('Réservations'!$N129="OK",'Réservations'!$I129/'Réservations'!$F129,0),0)</x:f>
        <x:v>0</x:v>
      </x:c>
      <x:c r="Q129" s="130" t="n">
        <x:f>IFERROR(IF('Réservations'!$N129="OK",'Réservations'!$J129/'Réservations'!$F129,0),0)</x:f>
        <x:v>0</x:v>
      </x:c>
      <x:c r="R129" s="130" t="n">
        <x:f>IFERROR(IF('Réservations'!$N129="OK",'Réservations'!$K129/'Réservations'!$F129,0),0)</x:f>
        <x:v>0</x:v>
      </x:c>
      <x:c r="S129" s="130" t="n">
        <x:f>IFERROR(IF('Réservations'!$N129="OK",'Réservations'!$L129/'Réservations'!$F129,0),0)</x:f>
        <x:v>0</x:v>
      </x:c>
      <x:c r="T129" s="130" t="n">
        <x:f>IFERROR(IF('Réservations'!$N129="OK",'Réservations'!$M129/'Réservations'!$F129,0),0)</x:f>
        <x:v>0</x:v>
      </x:c>
      <x:c r="U129" s="130" t="n">
        <x:f>SUM(B129:M129)</x:f>
        <x:v>0</x:v>
      </x:c>
      <x:c r="V129" s="130" t="n">
        <x:f>U129*N129</x:f>
        <x:v>0</x:v>
      </x:c>
      <x:c r="W129" s="130" t="n">
        <x:f>U129*O129</x:f>
        <x:v>0</x:v>
      </x:c>
      <x:c r="X129" s="130" t="n">
        <x:f>U129*P129</x:f>
        <x:v>0</x:v>
      </x:c>
      <x:c r="Y129" s="130" t="n">
        <x:f>U129*Q129</x:f>
        <x:v>0</x:v>
      </x:c>
      <x:c r="Z129" s="130" t="n">
        <x:f>U129*R129</x:f>
        <x:v>0</x:v>
      </x:c>
      <x:c r="AA129" s="130" t="n">
        <x:f>U129*S129</x:f>
        <x:v>0</x:v>
      </x:c>
      <x:c r="AB129" s="130" t="n">
        <x:f>U129*T129</x:f>
        <x:v>0</x:v>
      </x:c>
    </x:row>
    <x:row r="130">
      <x:c r="A130" s="24" t="str">
        <x:f>IF('Réservations'!A130="","",'Réservations'!A130)</x:f>
      </x:c>
      <x:c r="B130" s="76" t="n">
        <x:f>IF('Réservations'!$N130&lt;&gt;"OK",0,MAX(0,MIN('Réservations'!$C130,DATE(Ouverture!$B$4,2,1))-MAX('Réservations'!$B130,DATE(Ouverture!$B$4,1,1))))</x:f>
        <x:v>0</x:v>
      </x:c>
      <x:c r="C130" s="76" t="n">
        <x:f>IF('Réservations'!$N130&lt;&gt;"OK",0,MAX(0,MIN('Réservations'!$C130,DATE(Ouverture!$B$4,3,1))-MAX('Réservations'!$B130,DATE(Ouverture!$B$4,2,1))))</x:f>
        <x:v>0</x:v>
      </x:c>
      <x:c r="D130" s="76" t="n">
        <x:f>IF('Réservations'!$N130&lt;&gt;"OK",0,MAX(0,MIN('Réservations'!$C130,DATE(Ouverture!$B$4,4,1))-MAX('Réservations'!$B130,DATE(Ouverture!$B$4,3,1))))</x:f>
        <x:v>0</x:v>
      </x:c>
      <x:c r="E130" s="76" t="n">
        <x:f>IF('Réservations'!$N130&lt;&gt;"OK",0,MAX(0,MIN('Réservations'!$C130,DATE(Ouverture!$B$4,5,1))-MAX('Réservations'!$B130,DATE(Ouverture!$B$4,4,1))))</x:f>
        <x:v>0</x:v>
      </x:c>
      <x:c r="F130" s="76" t="n">
        <x:f>IF('Réservations'!$N130&lt;&gt;"OK",0,MAX(0,MIN('Réservations'!$C130,DATE(Ouverture!$B$4,6,1))-MAX('Réservations'!$B130,DATE(Ouverture!$B$4,5,1))))</x:f>
        <x:v>0</x:v>
      </x:c>
      <x:c r="G130" s="76" t="n">
        <x:f>IF('Réservations'!$N130&lt;&gt;"OK",0,MAX(0,MIN('Réservations'!$C130,DATE(Ouverture!$B$4,7,1))-MAX('Réservations'!$B130,DATE(Ouverture!$B$4,6,1))))</x:f>
        <x:v>0</x:v>
      </x:c>
      <x:c r="H130" s="76" t="n">
        <x:f>IF('Réservations'!$N130&lt;&gt;"OK",0,MAX(0,MIN('Réservations'!$C130,DATE(Ouverture!$B$4,8,1))-MAX('Réservations'!$B130,DATE(Ouverture!$B$4,7,1))))</x:f>
        <x:v>0</x:v>
      </x:c>
      <x:c r="I130" s="76" t="n">
        <x:f>IF('Réservations'!$N130&lt;&gt;"OK",0,MAX(0,MIN('Réservations'!$C130,DATE(Ouverture!$B$4,9,1))-MAX('Réservations'!$B130,DATE(Ouverture!$B$4,8,1))))</x:f>
        <x:v>0</x:v>
      </x:c>
      <x:c r="J130" s="76" t="n">
        <x:f>IF('Réservations'!$N130&lt;&gt;"OK",0,MAX(0,MIN('Réservations'!$C130,DATE(Ouverture!$B$4,10,1))-MAX('Réservations'!$B130,DATE(Ouverture!$B$4,9,1))))</x:f>
        <x:v>0</x:v>
      </x:c>
      <x:c r="K130" s="76" t="n">
        <x:f>IF('Réservations'!$N130&lt;&gt;"OK",0,MAX(0,MIN('Réservations'!$C130,DATE(Ouverture!$B$4,11,1))-MAX('Réservations'!$B130,DATE(Ouverture!$B$4,10,1))))</x:f>
        <x:v>0</x:v>
      </x:c>
      <x:c r="L130" s="76" t="n">
        <x:f>IF('Réservations'!$N130&lt;&gt;"OK",0,MAX(0,MIN('Réservations'!$C130,DATE(Ouverture!$B$4,12,1))-MAX('Réservations'!$B130,DATE(Ouverture!$B$4,11,1))))</x:f>
        <x:v>0</x:v>
      </x:c>
      <x:c r="M130" s="76" t="n">
        <x:f>IF('Réservations'!$N130&lt;&gt;"OK",0,MAX(0,MIN('Réservations'!$C130,DATE(Ouverture!$B$4,13,1))-MAX('Réservations'!$B130,DATE(Ouverture!$B$4,12,1))))</x:f>
        <x:v>0</x:v>
      </x:c>
      <x:c r="N130" s="130" t="n">
        <x:f>IFERROR(IF('Réservations'!$N130="OK",'Réservations'!$G130/'Réservations'!$F130,0),0)</x:f>
        <x:v>0</x:v>
      </x:c>
      <x:c r="O130" s="130" t="n">
        <x:f>IFERROR(IF('Réservations'!$N130="OK",'Réservations'!$H130/'Réservations'!$F130,0),0)</x:f>
        <x:v>0</x:v>
      </x:c>
      <x:c r="P130" s="130" t="n">
        <x:f>IFERROR(IF('Réservations'!$N130="OK",'Réservations'!$I130/'Réservations'!$F130,0),0)</x:f>
        <x:v>0</x:v>
      </x:c>
      <x:c r="Q130" s="130" t="n">
        <x:f>IFERROR(IF('Réservations'!$N130="OK",'Réservations'!$J130/'Réservations'!$F130,0),0)</x:f>
        <x:v>0</x:v>
      </x:c>
      <x:c r="R130" s="130" t="n">
        <x:f>IFERROR(IF('Réservations'!$N130="OK",'Réservations'!$K130/'Réservations'!$F130,0),0)</x:f>
        <x:v>0</x:v>
      </x:c>
      <x:c r="S130" s="130" t="n">
        <x:f>IFERROR(IF('Réservations'!$N130="OK",'Réservations'!$L130/'Réservations'!$F130,0),0)</x:f>
        <x:v>0</x:v>
      </x:c>
      <x:c r="T130" s="130" t="n">
        <x:f>IFERROR(IF('Réservations'!$N130="OK",'Réservations'!$M130/'Réservations'!$F130,0),0)</x:f>
        <x:v>0</x:v>
      </x:c>
      <x:c r="U130" s="130" t="n">
        <x:f>SUM(B130:M130)</x:f>
        <x:v>0</x:v>
      </x:c>
      <x:c r="V130" s="130" t="n">
        <x:f>U130*N130</x:f>
        <x:v>0</x:v>
      </x:c>
      <x:c r="W130" s="130" t="n">
        <x:f>U130*O130</x:f>
        <x:v>0</x:v>
      </x:c>
      <x:c r="X130" s="130" t="n">
        <x:f>U130*P130</x:f>
        <x:v>0</x:v>
      </x:c>
      <x:c r="Y130" s="130" t="n">
        <x:f>U130*Q130</x:f>
        <x:v>0</x:v>
      </x:c>
      <x:c r="Z130" s="130" t="n">
        <x:f>U130*R130</x:f>
        <x:v>0</x:v>
      </x:c>
      <x:c r="AA130" s="130" t="n">
        <x:f>U130*S130</x:f>
        <x:v>0</x:v>
      </x:c>
      <x:c r="AB130" s="130" t="n">
        <x:f>U130*T130</x:f>
        <x:v>0</x:v>
      </x:c>
    </x:row>
    <x:row r="131">
      <x:c r="A131" s="24" t="str">
        <x:f>IF('Réservations'!A131="","",'Réservations'!A131)</x:f>
      </x:c>
      <x:c r="B131" s="76" t="n">
        <x:f>IF('Réservations'!$N131&lt;&gt;"OK",0,MAX(0,MIN('Réservations'!$C131,DATE(Ouverture!$B$4,2,1))-MAX('Réservations'!$B131,DATE(Ouverture!$B$4,1,1))))</x:f>
        <x:v>0</x:v>
      </x:c>
      <x:c r="C131" s="76" t="n">
        <x:f>IF('Réservations'!$N131&lt;&gt;"OK",0,MAX(0,MIN('Réservations'!$C131,DATE(Ouverture!$B$4,3,1))-MAX('Réservations'!$B131,DATE(Ouverture!$B$4,2,1))))</x:f>
        <x:v>0</x:v>
      </x:c>
      <x:c r="D131" s="76" t="n">
        <x:f>IF('Réservations'!$N131&lt;&gt;"OK",0,MAX(0,MIN('Réservations'!$C131,DATE(Ouverture!$B$4,4,1))-MAX('Réservations'!$B131,DATE(Ouverture!$B$4,3,1))))</x:f>
        <x:v>0</x:v>
      </x:c>
      <x:c r="E131" s="76" t="n">
        <x:f>IF('Réservations'!$N131&lt;&gt;"OK",0,MAX(0,MIN('Réservations'!$C131,DATE(Ouverture!$B$4,5,1))-MAX('Réservations'!$B131,DATE(Ouverture!$B$4,4,1))))</x:f>
        <x:v>0</x:v>
      </x:c>
      <x:c r="F131" s="76" t="n">
        <x:f>IF('Réservations'!$N131&lt;&gt;"OK",0,MAX(0,MIN('Réservations'!$C131,DATE(Ouverture!$B$4,6,1))-MAX('Réservations'!$B131,DATE(Ouverture!$B$4,5,1))))</x:f>
        <x:v>0</x:v>
      </x:c>
      <x:c r="G131" s="76" t="n">
        <x:f>IF('Réservations'!$N131&lt;&gt;"OK",0,MAX(0,MIN('Réservations'!$C131,DATE(Ouverture!$B$4,7,1))-MAX('Réservations'!$B131,DATE(Ouverture!$B$4,6,1))))</x:f>
        <x:v>0</x:v>
      </x:c>
      <x:c r="H131" s="76" t="n">
        <x:f>IF('Réservations'!$N131&lt;&gt;"OK",0,MAX(0,MIN('Réservations'!$C131,DATE(Ouverture!$B$4,8,1))-MAX('Réservations'!$B131,DATE(Ouverture!$B$4,7,1))))</x:f>
        <x:v>0</x:v>
      </x:c>
      <x:c r="I131" s="76" t="n">
        <x:f>IF('Réservations'!$N131&lt;&gt;"OK",0,MAX(0,MIN('Réservations'!$C131,DATE(Ouverture!$B$4,9,1))-MAX('Réservations'!$B131,DATE(Ouverture!$B$4,8,1))))</x:f>
        <x:v>0</x:v>
      </x:c>
      <x:c r="J131" s="76" t="n">
        <x:f>IF('Réservations'!$N131&lt;&gt;"OK",0,MAX(0,MIN('Réservations'!$C131,DATE(Ouverture!$B$4,10,1))-MAX('Réservations'!$B131,DATE(Ouverture!$B$4,9,1))))</x:f>
        <x:v>0</x:v>
      </x:c>
      <x:c r="K131" s="76" t="n">
        <x:f>IF('Réservations'!$N131&lt;&gt;"OK",0,MAX(0,MIN('Réservations'!$C131,DATE(Ouverture!$B$4,11,1))-MAX('Réservations'!$B131,DATE(Ouverture!$B$4,10,1))))</x:f>
        <x:v>0</x:v>
      </x:c>
      <x:c r="L131" s="76" t="n">
        <x:f>IF('Réservations'!$N131&lt;&gt;"OK",0,MAX(0,MIN('Réservations'!$C131,DATE(Ouverture!$B$4,12,1))-MAX('Réservations'!$B131,DATE(Ouverture!$B$4,11,1))))</x:f>
        <x:v>0</x:v>
      </x:c>
      <x:c r="M131" s="76" t="n">
        <x:f>IF('Réservations'!$N131&lt;&gt;"OK",0,MAX(0,MIN('Réservations'!$C131,DATE(Ouverture!$B$4,13,1))-MAX('Réservations'!$B131,DATE(Ouverture!$B$4,12,1))))</x:f>
        <x:v>0</x:v>
      </x:c>
      <x:c r="N131" s="130" t="n">
        <x:f>IFERROR(IF('Réservations'!$N131="OK",'Réservations'!$G131/'Réservations'!$F131,0),0)</x:f>
        <x:v>0</x:v>
      </x:c>
      <x:c r="O131" s="130" t="n">
        <x:f>IFERROR(IF('Réservations'!$N131="OK",'Réservations'!$H131/'Réservations'!$F131,0),0)</x:f>
        <x:v>0</x:v>
      </x:c>
      <x:c r="P131" s="130" t="n">
        <x:f>IFERROR(IF('Réservations'!$N131="OK",'Réservations'!$I131/'Réservations'!$F131,0),0)</x:f>
        <x:v>0</x:v>
      </x:c>
      <x:c r="Q131" s="130" t="n">
        <x:f>IFERROR(IF('Réservations'!$N131="OK",'Réservations'!$J131/'Réservations'!$F131,0),0)</x:f>
        <x:v>0</x:v>
      </x:c>
      <x:c r="R131" s="130" t="n">
        <x:f>IFERROR(IF('Réservations'!$N131="OK",'Réservations'!$K131/'Réservations'!$F131,0),0)</x:f>
        <x:v>0</x:v>
      </x:c>
      <x:c r="S131" s="130" t="n">
        <x:f>IFERROR(IF('Réservations'!$N131="OK",'Réservations'!$L131/'Réservations'!$F131,0),0)</x:f>
        <x:v>0</x:v>
      </x:c>
      <x:c r="T131" s="130" t="n">
        <x:f>IFERROR(IF('Réservations'!$N131="OK",'Réservations'!$M131/'Réservations'!$F131,0),0)</x:f>
        <x:v>0</x:v>
      </x:c>
      <x:c r="U131" s="130" t="n">
        <x:f>SUM(B131:M131)</x:f>
        <x:v>0</x:v>
      </x:c>
      <x:c r="V131" s="130" t="n">
        <x:f>U131*N131</x:f>
        <x:v>0</x:v>
      </x:c>
      <x:c r="W131" s="130" t="n">
        <x:f>U131*O131</x:f>
        <x:v>0</x:v>
      </x:c>
      <x:c r="X131" s="130" t="n">
        <x:f>U131*P131</x:f>
        <x:v>0</x:v>
      </x:c>
      <x:c r="Y131" s="130" t="n">
        <x:f>U131*Q131</x:f>
        <x:v>0</x:v>
      </x:c>
      <x:c r="Z131" s="130" t="n">
        <x:f>U131*R131</x:f>
        <x:v>0</x:v>
      </x:c>
      <x:c r="AA131" s="130" t="n">
        <x:f>U131*S131</x:f>
        <x:v>0</x:v>
      </x:c>
      <x:c r="AB131" s="130" t="n">
        <x:f>U131*T131</x:f>
        <x:v>0</x:v>
      </x:c>
    </x:row>
    <x:row r="132">
      <x:c r="A132" s="24" t="str">
        <x:f>IF('Réservations'!A132="","",'Réservations'!A132)</x:f>
      </x:c>
      <x:c r="B132" s="76" t="n">
        <x:f>IF('Réservations'!$N132&lt;&gt;"OK",0,MAX(0,MIN('Réservations'!$C132,DATE(Ouverture!$B$4,2,1))-MAX('Réservations'!$B132,DATE(Ouverture!$B$4,1,1))))</x:f>
        <x:v>0</x:v>
      </x:c>
      <x:c r="C132" s="76" t="n">
        <x:f>IF('Réservations'!$N132&lt;&gt;"OK",0,MAX(0,MIN('Réservations'!$C132,DATE(Ouverture!$B$4,3,1))-MAX('Réservations'!$B132,DATE(Ouverture!$B$4,2,1))))</x:f>
        <x:v>0</x:v>
      </x:c>
      <x:c r="D132" s="76" t="n">
        <x:f>IF('Réservations'!$N132&lt;&gt;"OK",0,MAX(0,MIN('Réservations'!$C132,DATE(Ouverture!$B$4,4,1))-MAX('Réservations'!$B132,DATE(Ouverture!$B$4,3,1))))</x:f>
        <x:v>0</x:v>
      </x:c>
      <x:c r="E132" s="76" t="n">
        <x:f>IF('Réservations'!$N132&lt;&gt;"OK",0,MAX(0,MIN('Réservations'!$C132,DATE(Ouverture!$B$4,5,1))-MAX('Réservations'!$B132,DATE(Ouverture!$B$4,4,1))))</x:f>
        <x:v>0</x:v>
      </x:c>
      <x:c r="F132" s="76" t="n">
        <x:f>IF('Réservations'!$N132&lt;&gt;"OK",0,MAX(0,MIN('Réservations'!$C132,DATE(Ouverture!$B$4,6,1))-MAX('Réservations'!$B132,DATE(Ouverture!$B$4,5,1))))</x:f>
        <x:v>0</x:v>
      </x:c>
      <x:c r="G132" s="76" t="n">
        <x:f>IF('Réservations'!$N132&lt;&gt;"OK",0,MAX(0,MIN('Réservations'!$C132,DATE(Ouverture!$B$4,7,1))-MAX('Réservations'!$B132,DATE(Ouverture!$B$4,6,1))))</x:f>
        <x:v>0</x:v>
      </x:c>
      <x:c r="H132" s="76" t="n">
        <x:f>IF('Réservations'!$N132&lt;&gt;"OK",0,MAX(0,MIN('Réservations'!$C132,DATE(Ouverture!$B$4,8,1))-MAX('Réservations'!$B132,DATE(Ouverture!$B$4,7,1))))</x:f>
        <x:v>0</x:v>
      </x:c>
      <x:c r="I132" s="76" t="n">
        <x:f>IF('Réservations'!$N132&lt;&gt;"OK",0,MAX(0,MIN('Réservations'!$C132,DATE(Ouverture!$B$4,9,1))-MAX('Réservations'!$B132,DATE(Ouverture!$B$4,8,1))))</x:f>
        <x:v>0</x:v>
      </x:c>
      <x:c r="J132" s="76" t="n">
        <x:f>IF('Réservations'!$N132&lt;&gt;"OK",0,MAX(0,MIN('Réservations'!$C132,DATE(Ouverture!$B$4,10,1))-MAX('Réservations'!$B132,DATE(Ouverture!$B$4,9,1))))</x:f>
        <x:v>0</x:v>
      </x:c>
      <x:c r="K132" s="76" t="n">
        <x:f>IF('Réservations'!$N132&lt;&gt;"OK",0,MAX(0,MIN('Réservations'!$C132,DATE(Ouverture!$B$4,11,1))-MAX('Réservations'!$B132,DATE(Ouverture!$B$4,10,1))))</x:f>
        <x:v>0</x:v>
      </x:c>
      <x:c r="L132" s="76" t="n">
        <x:f>IF('Réservations'!$N132&lt;&gt;"OK",0,MAX(0,MIN('Réservations'!$C132,DATE(Ouverture!$B$4,12,1))-MAX('Réservations'!$B132,DATE(Ouverture!$B$4,11,1))))</x:f>
        <x:v>0</x:v>
      </x:c>
      <x:c r="M132" s="76" t="n">
        <x:f>IF('Réservations'!$N132&lt;&gt;"OK",0,MAX(0,MIN('Réservations'!$C132,DATE(Ouverture!$B$4,13,1))-MAX('Réservations'!$B132,DATE(Ouverture!$B$4,12,1))))</x:f>
        <x:v>0</x:v>
      </x:c>
      <x:c r="N132" s="130" t="n">
        <x:f>IFERROR(IF('Réservations'!$N132="OK",'Réservations'!$G132/'Réservations'!$F132,0),0)</x:f>
        <x:v>0</x:v>
      </x:c>
      <x:c r="O132" s="130" t="n">
        <x:f>IFERROR(IF('Réservations'!$N132="OK",'Réservations'!$H132/'Réservations'!$F132,0),0)</x:f>
        <x:v>0</x:v>
      </x:c>
      <x:c r="P132" s="130" t="n">
        <x:f>IFERROR(IF('Réservations'!$N132="OK",'Réservations'!$I132/'Réservations'!$F132,0),0)</x:f>
        <x:v>0</x:v>
      </x:c>
      <x:c r="Q132" s="130" t="n">
        <x:f>IFERROR(IF('Réservations'!$N132="OK",'Réservations'!$J132/'Réservations'!$F132,0),0)</x:f>
        <x:v>0</x:v>
      </x:c>
      <x:c r="R132" s="130" t="n">
        <x:f>IFERROR(IF('Réservations'!$N132="OK",'Réservations'!$K132/'Réservations'!$F132,0),0)</x:f>
        <x:v>0</x:v>
      </x:c>
      <x:c r="S132" s="130" t="n">
        <x:f>IFERROR(IF('Réservations'!$N132="OK",'Réservations'!$L132/'Réservations'!$F132,0),0)</x:f>
        <x:v>0</x:v>
      </x:c>
      <x:c r="T132" s="130" t="n">
        <x:f>IFERROR(IF('Réservations'!$N132="OK",'Réservations'!$M132/'Réservations'!$F132,0),0)</x:f>
        <x:v>0</x:v>
      </x:c>
      <x:c r="U132" s="130" t="n">
        <x:f>SUM(B132:M132)</x:f>
        <x:v>0</x:v>
      </x:c>
      <x:c r="V132" s="130" t="n">
        <x:f>U132*N132</x:f>
        <x:v>0</x:v>
      </x:c>
      <x:c r="W132" s="130" t="n">
        <x:f>U132*O132</x:f>
        <x:v>0</x:v>
      </x:c>
      <x:c r="X132" s="130" t="n">
        <x:f>U132*P132</x:f>
        <x:v>0</x:v>
      </x:c>
      <x:c r="Y132" s="130" t="n">
        <x:f>U132*Q132</x:f>
        <x:v>0</x:v>
      </x:c>
      <x:c r="Z132" s="130" t="n">
        <x:f>U132*R132</x:f>
        <x:v>0</x:v>
      </x:c>
      <x:c r="AA132" s="130" t="n">
        <x:f>U132*S132</x:f>
        <x:v>0</x:v>
      </x:c>
      <x:c r="AB132" s="130" t="n">
        <x:f>U132*T132</x:f>
        <x:v>0</x:v>
      </x:c>
    </x:row>
    <x:row r="133">
      <x:c r="A133" s="24" t="str">
        <x:f>IF('Réservations'!A133="","",'Réservations'!A133)</x:f>
      </x:c>
      <x:c r="B133" s="76" t="n">
        <x:f>IF('Réservations'!$N133&lt;&gt;"OK",0,MAX(0,MIN('Réservations'!$C133,DATE(Ouverture!$B$4,2,1))-MAX('Réservations'!$B133,DATE(Ouverture!$B$4,1,1))))</x:f>
        <x:v>0</x:v>
      </x:c>
      <x:c r="C133" s="76" t="n">
        <x:f>IF('Réservations'!$N133&lt;&gt;"OK",0,MAX(0,MIN('Réservations'!$C133,DATE(Ouverture!$B$4,3,1))-MAX('Réservations'!$B133,DATE(Ouverture!$B$4,2,1))))</x:f>
        <x:v>0</x:v>
      </x:c>
      <x:c r="D133" s="76" t="n">
        <x:f>IF('Réservations'!$N133&lt;&gt;"OK",0,MAX(0,MIN('Réservations'!$C133,DATE(Ouverture!$B$4,4,1))-MAX('Réservations'!$B133,DATE(Ouverture!$B$4,3,1))))</x:f>
        <x:v>0</x:v>
      </x:c>
      <x:c r="E133" s="76" t="n">
        <x:f>IF('Réservations'!$N133&lt;&gt;"OK",0,MAX(0,MIN('Réservations'!$C133,DATE(Ouverture!$B$4,5,1))-MAX('Réservations'!$B133,DATE(Ouverture!$B$4,4,1))))</x:f>
        <x:v>0</x:v>
      </x:c>
      <x:c r="F133" s="76" t="n">
        <x:f>IF('Réservations'!$N133&lt;&gt;"OK",0,MAX(0,MIN('Réservations'!$C133,DATE(Ouverture!$B$4,6,1))-MAX('Réservations'!$B133,DATE(Ouverture!$B$4,5,1))))</x:f>
        <x:v>0</x:v>
      </x:c>
      <x:c r="G133" s="76" t="n">
        <x:f>IF('Réservations'!$N133&lt;&gt;"OK",0,MAX(0,MIN('Réservations'!$C133,DATE(Ouverture!$B$4,7,1))-MAX('Réservations'!$B133,DATE(Ouverture!$B$4,6,1))))</x:f>
        <x:v>0</x:v>
      </x:c>
      <x:c r="H133" s="76" t="n">
        <x:f>IF('Réservations'!$N133&lt;&gt;"OK",0,MAX(0,MIN('Réservations'!$C133,DATE(Ouverture!$B$4,8,1))-MAX('Réservations'!$B133,DATE(Ouverture!$B$4,7,1))))</x:f>
        <x:v>0</x:v>
      </x:c>
      <x:c r="I133" s="76" t="n">
        <x:f>IF('Réservations'!$N133&lt;&gt;"OK",0,MAX(0,MIN('Réservations'!$C133,DATE(Ouverture!$B$4,9,1))-MAX('Réservations'!$B133,DATE(Ouverture!$B$4,8,1))))</x:f>
        <x:v>0</x:v>
      </x:c>
      <x:c r="J133" s="76" t="n">
        <x:f>IF('Réservations'!$N133&lt;&gt;"OK",0,MAX(0,MIN('Réservations'!$C133,DATE(Ouverture!$B$4,10,1))-MAX('Réservations'!$B133,DATE(Ouverture!$B$4,9,1))))</x:f>
        <x:v>0</x:v>
      </x:c>
      <x:c r="K133" s="76" t="n">
        <x:f>IF('Réservations'!$N133&lt;&gt;"OK",0,MAX(0,MIN('Réservations'!$C133,DATE(Ouverture!$B$4,11,1))-MAX('Réservations'!$B133,DATE(Ouverture!$B$4,10,1))))</x:f>
        <x:v>0</x:v>
      </x:c>
      <x:c r="L133" s="76" t="n">
        <x:f>IF('Réservations'!$N133&lt;&gt;"OK",0,MAX(0,MIN('Réservations'!$C133,DATE(Ouverture!$B$4,12,1))-MAX('Réservations'!$B133,DATE(Ouverture!$B$4,11,1))))</x:f>
        <x:v>0</x:v>
      </x:c>
      <x:c r="M133" s="76" t="n">
        <x:f>IF('Réservations'!$N133&lt;&gt;"OK",0,MAX(0,MIN('Réservations'!$C133,DATE(Ouverture!$B$4,13,1))-MAX('Réservations'!$B133,DATE(Ouverture!$B$4,12,1))))</x:f>
        <x:v>0</x:v>
      </x:c>
      <x:c r="N133" s="130" t="n">
        <x:f>IFERROR(IF('Réservations'!$N133="OK",'Réservations'!$G133/'Réservations'!$F133,0),0)</x:f>
        <x:v>0</x:v>
      </x:c>
      <x:c r="O133" s="130" t="n">
        <x:f>IFERROR(IF('Réservations'!$N133="OK",'Réservations'!$H133/'Réservations'!$F133,0),0)</x:f>
        <x:v>0</x:v>
      </x:c>
      <x:c r="P133" s="130" t="n">
        <x:f>IFERROR(IF('Réservations'!$N133="OK",'Réservations'!$I133/'Réservations'!$F133,0),0)</x:f>
        <x:v>0</x:v>
      </x:c>
      <x:c r="Q133" s="130" t="n">
        <x:f>IFERROR(IF('Réservations'!$N133="OK",'Réservations'!$J133/'Réservations'!$F133,0),0)</x:f>
        <x:v>0</x:v>
      </x:c>
      <x:c r="R133" s="130" t="n">
        <x:f>IFERROR(IF('Réservations'!$N133="OK",'Réservations'!$K133/'Réservations'!$F133,0),0)</x:f>
        <x:v>0</x:v>
      </x:c>
      <x:c r="S133" s="130" t="n">
        <x:f>IFERROR(IF('Réservations'!$N133="OK",'Réservations'!$L133/'Réservations'!$F133,0),0)</x:f>
        <x:v>0</x:v>
      </x:c>
      <x:c r="T133" s="130" t="n">
        <x:f>IFERROR(IF('Réservations'!$N133="OK",'Réservations'!$M133/'Réservations'!$F133,0),0)</x:f>
        <x:v>0</x:v>
      </x:c>
      <x:c r="U133" s="130" t="n">
        <x:f>SUM(B133:M133)</x:f>
        <x:v>0</x:v>
      </x:c>
      <x:c r="V133" s="130" t="n">
        <x:f>U133*N133</x:f>
        <x:v>0</x:v>
      </x:c>
      <x:c r="W133" s="130" t="n">
        <x:f>U133*O133</x:f>
        <x:v>0</x:v>
      </x:c>
      <x:c r="X133" s="130" t="n">
        <x:f>U133*P133</x:f>
        <x:v>0</x:v>
      </x:c>
      <x:c r="Y133" s="130" t="n">
        <x:f>U133*Q133</x:f>
        <x:v>0</x:v>
      </x:c>
      <x:c r="Z133" s="130" t="n">
        <x:f>U133*R133</x:f>
        <x:v>0</x:v>
      </x:c>
      <x:c r="AA133" s="130" t="n">
        <x:f>U133*S133</x:f>
        <x:v>0</x:v>
      </x:c>
      <x:c r="AB133" s="130" t="n">
        <x:f>U133*T133</x:f>
        <x:v>0</x:v>
      </x:c>
    </x:row>
    <x:row r="134">
      <x:c r="A134" s="24" t="str">
        <x:f>IF('Réservations'!A134="","",'Réservations'!A134)</x:f>
      </x:c>
      <x:c r="B134" s="76" t="n">
        <x:f>IF('Réservations'!$N134&lt;&gt;"OK",0,MAX(0,MIN('Réservations'!$C134,DATE(Ouverture!$B$4,2,1))-MAX('Réservations'!$B134,DATE(Ouverture!$B$4,1,1))))</x:f>
        <x:v>0</x:v>
      </x:c>
      <x:c r="C134" s="76" t="n">
        <x:f>IF('Réservations'!$N134&lt;&gt;"OK",0,MAX(0,MIN('Réservations'!$C134,DATE(Ouverture!$B$4,3,1))-MAX('Réservations'!$B134,DATE(Ouverture!$B$4,2,1))))</x:f>
        <x:v>0</x:v>
      </x:c>
      <x:c r="D134" s="76" t="n">
        <x:f>IF('Réservations'!$N134&lt;&gt;"OK",0,MAX(0,MIN('Réservations'!$C134,DATE(Ouverture!$B$4,4,1))-MAX('Réservations'!$B134,DATE(Ouverture!$B$4,3,1))))</x:f>
        <x:v>0</x:v>
      </x:c>
      <x:c r="E134" s="76" t="n">
        <x:f>IF('Réservations'!$N134&lt;&gt;"OK",0,MAX(0,MIN('Réservations'!$C134,DATE(Ouverture!$B$4,5,1))-MAX('Réservations'!$B134,DATE(Ouverture!$B$4,4,1))))</x:f>
        <x:v>0</x:v>
      </x:c>
      <x:c r="F134" s="76" t="n">
        <x:f>IF('Réservations'!$N134&lt;&gt;"OK",0,MAX(0,MIN('Réservations'!$C134,DATE(Ouverture!$B$4,6,1))-MAX('Réservations'!$B134,DATE(Ouverture!$B$4,5,1))))</x:f>
        <x:v>0</x:v>
      </x:c>
      <x:c r="G134" s="76" t="n">
        <x:f>IF('Réservations'!$N134&lt;&gt;"OK",0,MAX(0,MIN('Réservations'!$C134,DATE(Ouverture!$B$4,7,1))-MAX('Réservations'!$B134,DATE(Ouverture!$B$4,6,1))))</x:f>
        <x:v>0</x:v>
      </x:c>
      <x:c r="H134" s="76" t="n">
        <x:f>IF('Réservations'!$N134&lt;&gt;"OK",0,MAX(0,MIN('Réservations'!$C134,DATE(Ouverture!$B$4,8,1))-MAX('Réservations'!$B134,DATE(Ouverture!$B$4,7,1))))</x:f>
        <x:v>0</x:v>
      </x:c>
      <x:c r="I134" s="76" t="n">
        <x:f>IF('Réservations'!$N134&lt;&gt;"OK",0,MAX(0,MIN('Réservations'!$C134,DATE(Ouverture!$B$4,9,1))-MAX('Réservations'!$B134,DATE(Ouverture!$B$4,8,1))))</x:f>
        <x:v>0</x:v>
      </x:c>
      <x:c r="J134" s="76" t="n">
        <x:f>IF('Réservations'!$N134&lt;&gt;"OK",0,MAX(0,MIN('Réservations'!$C134,DATE(Ouverture!$B$4,10,1))-MAX('Réservations'!$B134,DATE(Ouverture!$B$4,9,1))))</x:f>
        <x:v>0</x:v>
      </x:c>
      <x:c r="K134" s="76" t="n">
        <x:f>IF('Réservations'!$N134&lt;&gt;"OK",0,MAX(0,MIN('Réservations'!$C134,DATE(Ouverture!$B$4,11,1))-MAX('Réservations'!$B134,DATE(Ouverture!$B$4,10,1))))</x:f>
        <x:v>0</x:v>
      </x:c>
      <x:c r="L134" s="76" t="n">
        <x:f>IF('Réservations'!$N134&lt;&gt;"OK",0,MAX(0,MIN('Réservations'!$C134,DATE(Ouverture!$B$4,12,1))-MAX('Réservations'!$B134,DATE(Ouverture!$B$4,11,1))))</x:f>
        <x:v>0</x:v>
      </x:c>
      <x:c r="M134" s="76" t="n">
        <x:f>IF('Réservations'!$N134&lt;&gt;"OK",0,MAX(0,MIN('Réservations'!$C134,DATE(Ouverture!$B$4,13,1))-MAX('Réservations'!$B134,DATE(Ouverture!$B$4,12,1))))</x:f>
        <x:v>0</x:v>
      </x:c>
      <x:c r="N134" s="130" t="n">
        <x:f>IFERROR(IF('Réservations'!$N134="OK",'Réservations'!$G134/'Réservations'!$F134,0),0)</x:f>
        <x:v>0</x:v>
      </x:c>
      <x:c r="O134" s="130" t="n">
        <x:f>IFERROR(IF('Réservations'!$N134="OK",'Réservations'!$H134/'Réservations'!$F134,0),0)</x:f>
        <x:v>0</x:v>
      </x:c>
      <x:c r="P134" s="130" t="n">
        <x:f>IFERROR(IF('Réservations'!$N134="OK",'Réservations'!$I134/'Réservations'!$F134,0),0)</x:f>
        <x:v>0</x:v>
      </x:c>
      <x:c r="Q134" s="130" t="n">
        <x:f>IFERROR(IF('Réservations'!$N134="OK",'Réservations'!$J134/'Réservations'!$F134,0),0)</x:f>
        <x:v>0</x:v>
      </x:c>
      <x:c r="R134" s="130" t="n">
        <x:f>IFERROR(IF('Réservations'!$N134="OK",'Réservations'!$K134/'Réservations'!$F134,0),0)</x:f>
        <x:v>0</x:v>
      </x:c>
      <x:c r="S134" s="130" t="n">
        <x:f>IFERROR(IF('Réservations'!$N134="OK",'Réservations'!$L134/'Réservations'!$F134,0),0)</x:f>
        <x:v>0</x:v>
      </x:c>
      <x:c r="T134" s="130" t="n">
        <x:f>IFERROR(IF('Réservations'!$N134="OK",'Réservations'!$M134/'Réservations'!$F134,0),0)</x:f>
        <x:v>0</x:v>
      </x:c>
      <x:c r="U134" s="130" t="n">
        <x:f>SUM(B134:M134)</x:f>
        <x:v>0</x:v>
      </x:c>
      <x:c r="V134" s="130" t="n">
        <x:f>U134*N134</x:f>
        <x:v>0</x:v>
      </x:c>
      <x:c r="W134" s="130" t="n">
        <x:f>U134*O134</x:f>
        <x:v>0</x:v>
      </x:c>
      <x:c r="X134" s="130" t="n">
        <x:f>U134*P134</x:f>
        <x:v>0</x:v>
      </x:c>
      <x:c r="Y134" s="130" t="n">
        <x:f>U134*Q134</x:f>
        <x:v>0</x:v>
      </x:c>
      <x:c r="Z134" s="130" t="n">
        <x:f>U134*R134</x:f>
        <x:v>0</x:v>
      </x:c>
      <x:c r="AA134" s="130" t="n">
        <x:f>U134*S134</x:f>
        <x:v>0</x:v>
      </x:c>
      <x:c r="AB134" s="130" t="n">
        <x:f>U134*T134</x:f>
        <x:v>0</x:v>
      </x:c>
    </x:row>
    <x:row r="135">
      <x:c r="A135" s="24" t="str">
        <x:f>IF('Réservations'!A135="","",'Réservations'!A135)</x:f>
      </x:c>
      <x:c r="B135" s="76" t="n">
        <x:f>IF('Réservations'!$N135&lt;&gt;"OK",0,MAX(0,MIN('Réservations'!$C135,DATE(Ouverture!$B$4,2,1))-MAX('Réservations'!$B135,DATE(Ouverture!$B$4,1,1))))</x:f>
        <x:v>0</x:v>
      </x:c>
      <x:c r="C135" s="76" t="n">
        <x:f>IF('Réservations'!$N135&lt;&gt;"OK",0,MAX(0,MIN('Réservations'!$C135,DATE(Ouverture!$B$4,3,1))-MAX('Réservations'!$B135,DATE(Ouverture!$B$4,2,1))))</x:f>
        <x:v>0</x:v>
      </x:c>
      <x:c r="D135" s="76" t="n">
        <x:f>IF('Réservations'!$N135&lt;&gt;"OK",0,MAX(0,MIN('Réservations'!$C135,DATE(Ouverture!$B$4,4,1))-MAX('Réservations'!$B135,DATE(Ouverture!$B$4,3,1))))</x:f>
        <x:v>0</x:v>
      </x:c>
      <x:c r="E135" s="76" t="n">
        <x:f>IF('Réservations'!$N135&lt;&gt;"OK",0,MAX(0,MIN('Réservations'!$C135,DATE(Ouverture!$B$4,5,1))-MAX('Réservations'!$B135,DATE(Ouverture!$B$4,4,1))))</x:f>
        <x:v>0</x:v>
      </x:c>
      <x:c r="F135" s="76" t="n">
        <x:f>IF('Réservations'!$N135&lt;&gt;"OK",0,MAX(0,MIN('Réservations'!$C135,DATE(Ouverture!$B$4,6,1))-MAX('Réservations'!$B135,DATE(Ouverture!$B$4,5,1))))</x:f>
        <x:v>0</x:v>
      </x:c>
      <x:c r="G135" s="76" t="n">
        <x:f>IF('Réservations'!$N135&lt;&gt;"OK",0,MAX(0,MIN('Réservations'!$C135,DATE(Ouverture!$B$4,7,1))-MAX('Réservations'!$B135,DATE(Ouverture!$B$4,6,1))))</x:f>
        <x:v>0</x:v>
      </x:c>
      <x:c r="H135" s="76" t="n">
        <x:f>IF('Réservations'!$N135&lt;&gt;"OK",0,MAX(0,MIN('Réservations'!$C135,DATE(Ouverture!$B$4,8,1))-MAX('Réservations'!$B135,DATE(Ouverture!$B$4,7,1))))</x:f>
        <x:v>0</x:v>
      </x:c>
      <x:c r="I135" s="76" t="n">
        <x:f>IF('Réservations'!$N135&lt;&gt;"OK",0,MAX(0,MIN('Réservations'!$C135,DATE(Ouverture!$B$4,9,1))-MAX('Réservations'!$B135,DATE(Ouverture!$B$4,8,1))))</x:f>
        <x:v>0</x:v>
      </x:c>
      <x:c r="J135" s="76" t="n">
        <x:f>IF('Réservations'!$N135&lt;&gt;"OK",0,MAX(0,MIN('Réservations'!$C135,DATE(Ouverture!$B$4,10,1))-MAX('Réservations'!$B135,DATE(Ouverture!$B$4,9,1))))</x:f>
        <x:v>0</x:v>
      </x:c>
      <x:c r="K135" s="76" t="n">
        <x:f>IF('Réservations'!$N135&lt;&gt;"OK",0,MAX(0,MIN('Réservations'!$C135,DATE(Ouverture!$B$4,11,1))-MAX('Réservations'!$B135,DATE(Ouverture!$B$4,10,1))))</x:f>
        <x:v>0</x:v>
      </x:c>
      <x:c r="L135" s="76" t="n">
        <x:f>IF('Réservations'!$N135&lt;&gt;"OK",0,MAX(0,MIN('Réservations'!$C135,DATE(Ouverture!$B$4,12,1))-MAX('Réservations'!$B135,DATE(Ouverture!$B$4,11,1))))</x:f>
        <x:v>0</x:v>
      </x:c>
      <x:c r="M135" s="76" t="n">
        <x:f>IF('Réservations'!$N135&lt;&gt;"OK",0,MAX(0,MIN('Réservations'!$C135,DATE(Ouverture!$B$4,13,1))-MAX('Réservations'!$B135,DATE(Ouverture!$B$4,12,1))))</x:f>
        <x:v>0</x:v>
      </x:c>
      <x:c r="N135" s="130" t="n">
        <x:f>IFERROR(IF('Réservations'!$N135="OK",'Réservations'!$G135/'Réservations'!$F135,0),0)</x:f>
        <x:v>0</x:v>
      </x:c>
      <x:c r="O135" s="130" t="n">
        <x:f>IFERROR(IF('Réservations'!$N135="OK",'Réservations'!$H135/'Réservations'!$F135,0),0)</x:f>
        <x:v>0</x:v>
      </x:c>
      <x:c r="P135" s="130" t="n">
        <x:f>IFERROR(IF('Réservations'!$N135="OK",'Réservations'!$I135/'Réservations'!$F135,0),0)</x:f>
        <x:v>0</x:v>
      </x:c>
      <x:c r="Q135" s="130" t="n">
        <x:f>IFERROR(IF('Réservations'!$N135="OK",'Réservations'!$J135/'Réservations'!$F135,0),0)</x:f>
        <x:v>0</x:v>
      </x:c>
      <x:c r="R135" s="130" t="n">
        <x:f>IFERROR(IF('Réservations'!$N135="OK",'Réservations'!$K135/'Réservations'!$F135,0),0)</x:f>
        <x:v>0</x:v>
      </x:c>
      <x:c r="S135" s="130" t="n">
        <x:f>IFERROR(IF('Réservations'!$N135="OK",'Réservations'!$L135/'Réservations'!$F135,0),0)</x:f>
        <x:v>0</x:v>
      </x:c>
      <x:c r="T135" s="130" t="n">
        <x:f>IFERROR(IF('Réservations'!$N135="OK",'Réservations'!$M135/'Réservations'!$F135,0),0)</x:f>
        <x:v>0</x:v>
      </x:c>
      <x:c r="U135" s="130" t="n">
        <x:f>SUM(B135:M135)</x:f>
        <x:v>0</x:v>
      </x:c>
      <x:c r="V135" s="130" t="n">
        <x:f>U135*N135</x:f>
        <x:v>0</x:v>
      </x:c>
      <x:c r="W135" s="130" t="n">
        <x:f>U135*O135</x:f>
        <x:v>0</x:v>
      </x:c>
      <x:c r="X135" s="130" t="n">
        <x:f>U135*P135</x:f>
        <x:v>0</x:v>
      </x:c>
      <x:c r="Y135" s="130" t="n">
        <x:f>U135*Q135</x:f>
        <x:v>0</x:v>
      </x:c>
      <x:c r="Z135" s="130" t="n">
        <x:f>U135*R135</x:f>
        <x:v>0</x:v>
      </x:c>
      <x:c r="AA135" s="130" t="n">
        <x:f>U135*S135</x:f>
        <x:v>0</x:v>
      </x:c>
      <x:c r="AB135" s="130" t="n">
        <x:f>U135*T135</x:f>
        <x:v>0</x:v>
      </x:c>
    </x:row>
    <x:row r="136">
      <x:c r="A136" s="24" t="str">
        <x:f>IF('Réservations'!A136="","",'Réservations'!A136)</x:f>
      </x:c>
      <x:c r="B136" s="76" t="n">
        <x:f>IF('Réservations'!$N136&lt;&gt;"OK",0,MAX(0,MIN('Réservations'!$C136,DATE(Ouverture!$B$4,2,1))-MAX('Réservations'!$B136,DATE(Ouverture!$B$4,1,1))))</x:f>
        <x:v>0</x:v>
      </x:c>
      <x:c r="C136" s="76" t="n">
        <x:f>IF('Réservations'!$N136&lt;&gt;"OK",0,MAX(0,MIN('Réservations'!$C136,DATE(Ouverture!$B$4,3,1))-MAX('Réservations'!$B136,DATE(Ouverture!$B$4,2,1))))</x:f>
        <x:v>0</x:v>
      </x:c>
      <x:c r="D136" s="76" t="n">
        <x:f>IF('Réservations'!$N136&lt;&gt;"OK",0,MAX(0,MIN('Réservations'!$C136,DATE(Ouverture!$B$4,4,1))-MAX('Réservations'!$B136,DATE(Ouverture!$B$4,3,1))))</x:f>
        <x:v>0</x:v>
      </x:c>
      <x:c r="E136" s="76" t="n">
        <x:f>IF('Réservations'!$N136&lt;&gt;"OK",0,MAX(0,MIN('Réservations'!$C136,DATE(Ouverture!$B$4,5,1))-MAX('Réservations'!$B136,DATE(Ouverture!$B$4,4,1))))</x:f>
        <x:v>0</x:v>
      </x:c>
      <x:c r="F136" s="76" t="n">
        <x:f>IF('Réservations'!$N136&lt;&gt;"OK",0,MAX(0,MIN('Réservations'!$C136,DATE(Ouverture!$B$4,6,1))-MAX('Réservations'!$B136,DATE(Ouverture!$B$4,5,1))))</x:f>
        <x:v>0</x:v>
      </x:c>
      <x:c r="G136" s="76" t="n">
        <x:f>IF('Réservations'!$N136&lt;&gt;"OK",0,MAX(0,MIN('Réservations'!$C136,DATE(Ouverture!$B$4,7,1))-MAX('Réservations'!$B136,DATE(Ouverture!$B$4,6,1))))</x:f>
        <x:v>0</x:v>
      </x:c>
      <x:c r="H136" s="76" t="n">
        <x:f>IF('Réservations'!$N136&lt;&gt;"OK",0,MAX(0,MIN('Réservations'!$C136,DATE(Ouverture!$B$4,8,1))-MAX('Réservations'!$B136,DATE(Ouverture!$B$4,7,1))))</x:f>
        <x:v>0</x:v>
      </x:c>
      <x:c r="I136" s="76" t="n">
        <x:f>IF('Réservations'!$N136&lt;&gt;"OK",0,MAX(0,MIN('Réservations'!$C136,DATE(Ouverture!$B$4,9,1))-MAX('Réservations'!$B136,DATE(Ouverture!$B$4,8,1))))</x:f>
        <x:v>0</x:v>
      </x:c>
      <x:c r="J136" s="76" t="n">
        <x:f>IF('Réservations'!$N136&lt;&gt;"OK",0,MAX(0,MIN('Réservations'!$C136,DATE(Ouverture!$B$4,10,1))-MAX('Réservations'!$B136,DATE(Ouverture!$B$4,9,1))))</x:f>
        <x:v>0</x:v>
      </x:c>
      <x:c r="K136" s="76" t="n">
        <x:f>IF('Réservations'!$N136&lt;&gt;"OK",0,MAX(0,MIN('Réservations'!$C136,DATE(Ouverture!$B$4,11,1))-MAX('Réservations'!$B136,DATE(Ouverture!$B$4,10,1))))</x:f>
        <x:v>0</x:v>
      </x:c>
      <x:c r="L136" s="76" t="n">
        <x:f>IF('Réservations'!$N136&lt;&gt;"OK",0,MAX(0,MIN('Réservations'!$C136,DATE(Ouverture!$B$4,12,1))-MAX('Réservations'!$B136,DATE(Ouverture!$B$4,11,1))))</x:f>
        <x:v>0</x:v>
      </x:c>
      <x:c r="M136" s="76" t="n">
        <x:f>IF('Réservations'!$N136&lt;&gt;"OK",0,MAX(0,MIN('Réservations'!$C136,DATE(Ouverture!$B$4,13,1))-MAX('Réservations'!$B136,DATE(Ouverture!$B$4,12,1))))</x:f>
        <x:v>0</x:v>
      </x:c>
      <x:c r="N136" s="130" t="n">
        <x:f>IFERROR(IF('Réservations'!$N136="OK",'Réservations'!$G136/'Réservations'!$F136,0),0)</x:f>
        <x:v>0</x:v>
      </x:c>
      <x:c r="O136" s="130" t="n">
        <x:f>IFERROR(IF('Réservations'!$N136="OK",'Réservations'!$H136/'Réservations'!$F136,0),0)</x:f>
        <x:v>0</x:v>
      </x:c>
      <x:c r="P136" s="130" t="n">
        <x:f>IFERROR(IF('Réservations'!$N136="OK",'Réservations'!$I136/'Réservations'!$F136,0),0)</x:f>
        <x:v>0</x:v>
      </x:c>
      <x:c r="Q136" s="130" t="n">
        <x:f>IFERROR(IF('Réservations'!$N136="OK",'Réservations'!$J136/'Réservations'!$F136,0),0)</x:f>
        <x:v>0</x:v>
      </x:c>
      <x:c r="R136" s="130" t="n">
        <x:f>IFERROR(IF('Réservations'!$N136="OK",'Réservations'!$K136/'Réservations'!$F136,0),0)</x:f>
        <x:v>0</x:v>
      </x:c>
      <x:c r="S136" s="130" t="n">
        <x:f>IFERROR(IF('Réservations'!$N136="OK",'Réservations'!$L136/'Réservations'!$F136,0),0)</x:f>
        <x:v>0</x:v>
      </x:c>
      <x:c r="T136" s="130" t="n">
        <x:f>IFERROR(IF('Réservations'!$N136="OK",'Réservations'!$M136/'Réservations'!$F136,0),0)</x:f>
        <x:v>0</x:v>
      </x:c>
      <x:c r="U136" s="130" t="n">
        <x:f>SUM(B136:M136)</x:f>
        <x:v>0</x:v>
      </x:c>
      <x:c r="V136" s="130" t="n">
        <x:f>U136*N136</x:f>
        <x:v>0</x:v>
      </x:c>
      <x:c r="W136" s="130" t="n">
        <x:f>U136*O136</x:f>
        <x:v>0</x:v>
      </x:c>
      <x:c r="X136" s="130" t="n">
        <x:f>U136*P136</x:f>
        <x:v>0</x:v>
      </x:c>
      <x:c r="Y136" s="130" t="n">
        <x:f>U136*Q136</x:f>
        <x:v>0</x:v>
      </x:c>
      <x:c r="Z136" s="130" t="n">
        <x:f>U136*R136</x:f>
        <x:v>0</x:v>
      </x:c>
      <x:c r="AA136" s="130" t="n">
        <x:f>U136*S136</x:f>
        <x:v>0</x:v>
      </x:c>
      <x:c r="AB136" s="130" t="n">
        <x:f>U136*T136</x:f>
        <x:v>0</x:v>
      </x:c>
    </x:row>
    <x:row r="137">
      <x:c r="A137" s="24" t="str">
        <x:f>IF('Réservations'!A137="","",'Réservations'!A137)</x:f>
      </x:c>
      <x:c r="B137" s="76" t="n">
        <x:f>IF('Réservations'!$N137&lt;&gt;"OK",0,MAX(0,MIN('Réservations'!$C137,DATE(Ouverture!$B$4,2,1))-MAX('Réservations'!$B137,DATE(Ouverture!$B$4,1,1))))</x:f>
        <x:v>0</x:v>
      </x:c>
      <x:c r="C137" s="76" t="n">
        <x:f>IF('Réservations'!$N137&lt;&gt;"OK",0,MAX(0,MIN('Réservations'!$C137,DATE(Ouverture!$B$4,3,1))-MAX('Réservations'!$B137,DATE(Ouverture!$B$4,2,1))))</x:f>
        <x:v>0</x:v>
      </x:c>
      <x:c r="D137" s="76" t="n">
        <x:f>IF('Réservations'!$N137&lt;&gt;"OK",0,MAX(0,MIN('Réservations'!$C137,DATE(Ouverture!$B$4,4,1))-MAX('Réservations'!$B137,DATE(Ouverture!$B$4,3,1))))</x:f>
        <x:v>0</x:v>
      </x:c>
      <x:c r="E137" s="76" t="n">
        <x:f>IF('Réservations'!$N137&lt;&gt;"OK",0,MAX(0,MIN('Réservations'!$C137,DATE(Ouverture!$B$4,5,1))-MAX('Réservations'!$B137,DATE(Ouverture!$B$4,4,1))))</x:f>
        <x:v>0</x:v>
      </x:c>
      <x:c r="F137" s="76" t="n">
        <x:f>IF('Réservations'!$N137&lt;&gt;"OK",0,MAX(0,MIN('Réservations'!$C137,DATE(Ouverture!$B$4,6,1))-MAX('Réservations'!$B137,DATE(Ouverture!$B$4,5,1))))</x:f>
        <x:v>0</x:v>
      </x:c>
      <x:c r="G137" s="76" t="n">
        <x:f>IF('Réservations'!$N137&lt;&gt;"OK",0,MAX(0,MIN('Réservations'!$C137,DATE(Ouverture!$B$4,7,1))-MAX('Réservations'!$B137,DATE(Ouverture!$B$4,6,1))))</x:f>
        <x:v>0</x:v>
      </x:c>
      <x:c r="H137" s="76" t="n">
        <x:f>IF('Réservations'!$N137&lt;&gt;"OK",0,MAX(0,MIN('Réservations'!$C137,DATE(Ouverture!$B$4,8,1))-MAX('Réservations'!$B137,DATE(Ouverture!$B$4,7,1))))</x:f>
        <x:v>0</x:v>
      </x:c>
      <x:c r="I137" s="76" t="n">
        <x:f>IF('Réservations'!$N137&lt;&gt;"OK",0,MAX(0,MIN('Réservations'!$C137,DATE(Ouverture!$B$4,9,1))-MAX('Réservations'!$B137,DATE(Ouverture!$B$4,8,1))))</x:f>
        <x:v>0</x:v>
      </x:c>
      <x:c r="J137" s="76" t="n">
        <x:f>IF('Réservations'!$N137&lt;&gt;"OK",0,MAX(0,MIN('Réservations'!$C137,DATE(Ouverture!$B$4,10,1))-MAX('Réservations'!$B137,DATE(Ouverture!$B$4,9,1))))</x:f>
        <x:v>0</x:v>
      </x:c>
      <x:c r="K137" s="76" t="n">
        <x:f>IF('Réservations'!$N137&lt;&gt;"OK",0,MAX(0,MIN('Réservations'!$C137,DATE(Ouverture!$B$4,11,1))-MAX('Réservations'!$B137,DATE(Ouverture!$B$4,10,1))))</x:f>
        <x:v>0</x:v>
      </x:c>
      <x:c r="L137" s="76" t="n">
        <x:f>IF('Réservations'!$N137&lt;&gt;"OK",0,MAX(0,MIN('Réservations'!$C137,DATE(Ouverture!$B$4,12,1))-MAX('Réservations'!$B137,DATE(Ouverture!$B$4,11,1))))</x:f>
        <x:v>0</x:v>
      </x:c>
      <x:c r="M137" s="76" t="n">
        <x:f>IF('Réservations'!$N137&lt;&gt;"OK",0,MAX(0,MIN('Réservations'!$C137,DATE(Ouverture!$B$4,13,1))-MAX('Réservations'!$B137,DATE(Ouverture!$B$4,12,1))))</x:f>
        <x:v>0</x:v>
      </x:c>
      <x:c r="N137" s="130" t="n">
        <x:f>IFERROR(IF('Réservations'!$N137="OK",'Réservations'!$G137/'Réservations'!$F137,0),0)</x:f>
        <x:v>0</x:v>
      </x:c>
      <x:c r="O137" s="130" t="n">
        <x:f>IFERROR(IF('Réservations'!$N137="OK",'Réservations'!$H137/'Réservations'!$F137,0),0)</x:f>
        <x:v>0</x:v>
      </x:c>
      <x:c r="P137" s="130" t="n">
        <x:f>IFERROR(IF('Réservations'!$N137="OK",'Réservations'!$I137/'Réservations'!$F137,0),0)</x:f>
        <x:v>0</x:v>
      </x:c>
      <x:c r="Q137" s="130" t="n">
        <x:f>IFERROR(IF('Réservations'!$N137="OK",'Réservations'!$J137/'Réservations'!$F137,0),0)</x:f>
        <x:v>0</x:v>
      </x:c>
      <x:c r="R137" s="130" t="n">
        <x:f>IFERROR(IF('Réservations'!$N137="OK",'Réservations'!$K137/'Réservations'!$F137,0),0)</x:f>
        <x:v>0</x:v>
      </x:c>
      <x:c r="S137" s="130" t="n">
        <x:f>IFERROR(IF('Réservations'!$N137="OK",'Réservations'!$L137/'Réservations'!$F137,0),0)</x:f>
        <x:v>0</x:v>
      </x:c>
      <x:c r="T137" s="130" t="n">
        <x:f>IFERROR(IF('Réservations'!$N137="OK",'Réservations'!$M137/'Réservations'!$F137,0),0)</x:f>
        <x:v>0</x:v>
      </x:c>
      <x:c r="U137" s="130" t="n">
        <x:f>SUM(B137:M137)</x:f>
        <x:v>0</x:v>
      </x:c>
      <x:c r="V137" s="130" t="n">
        <x:f>U137*N137</x:f>
        <x:v>0</x:v>
      </x:c>
      <x:c r="W137" s="130" t="n">
        <x:f>U137*O137</x:f>
        <x:v>0</x:v>
      </x:c>
      <x:c r="X137" s="130" t="n">
        <x:f>U137*P137</x:f>
        <x:v>0</x:v>
      </x:c>
      <x:c r="Y137" s="130" t="n">
        <x:f>U137*Q137</x:f>
        <x:v>0</x:v>
      </x:c>
      <x:c r="Z137" s="130" t="n">
        <x:f>U137*R137</x:f>
        <x:v>0</x:v>
      </x:c>
      <x:c r="AA137" s="130" t="n">
        <x:f>U137*S137</x:f>
        <x:v>0</x:v>
      </x:c>
      <x:c r="AB137" s="130" t="n">
        <x:f>U137*T137</x:f>
        <x:v>0</x:v>
      </x:c>
    </x:row>
    <x:row r="138">
      <x:c r="A138" s="24" t="str">
        <x:f>IF('Réservations'!A138="","",'Réservations'!A138)</x:f>
      </x:c>
      <x:c r="B138" s="76" t="n">
        <x:f>IF('Réservations'!$N138&lt;&gt;"OK",0,MAX(0,MIN('Réservations'!$C138,DATE(Ouverture!$B$4,2,1))-MAX('Réservations'!$B138,DATE(Ouverture!$B$4,1,1))))</x:f>
        <x:v>0</x:v>
      </x:c>
      <x:c r="C138" s="76" t="n">
        <x:f>IF('Réservations'!$N138&lt;&gt;"OK",0,MAX(0,MIN('Réservations'!$C138,DATE(Ouverture!$B$4,3,1))-MAX('Réservations'!$B138,DATE(Ouverture!$B$4,2,1))))</x:f>
        <x:v>0</x:v>
      </x:c>
      <x:c r="D138" s="76" t="n">
        <x:f>IF('Réservations'!$N138&lt;&gt;"OK",0,MAX(0,MIN('Réservations'!$C138,DATE(Ouverture!$B$4,4,1))-MAX('Réservations'!$B138,DATE(Ouverture!$B$4,3,1))))</x:f>
        <x:v>0</x:v>
      </x:c>
      <x:c r="E138" s="76" t="n">
        <x:f>IF('Réservations'!$N138&lt;&gt;"OK",0,MAX(0,MIN('Réservations'!$C138,DATE(Ouverture!$B$4,5,1))-MAX('Réservations'!$B138,DATE(Ouverture!$B$4,4,1))))</x:f>
        <x:v>0</x:v>
      </x:c>
      <x:c r="F138" s="76" t="n">
        <x:f>IF('Réservations'!$N138&lt;&gt;"OK",0,MAX(0,MIN('Réservations'!$C138,DATE(Ouverture!$B$4,6,1))-MAX('Réservations'!$B138,DATE(Ouverture!$B$4,5,1))))</x:f>
        <x:v>0</x:v>
      </x:c>
      <x:c r="G138" s="76" t="n">
        <x:f>IF('Réservations'!$N138&lt;&gt;"OK",0,MAX(0,MIN('Réservations'!$C138,DATE(Ouverture!$B$4,7,1))-MAX('Réservations'!$B138,DATE(Ouverture!$B$4,6,1))))</x:f>
        <x:v>0</x:v>
      </x:c>
      <x:c r="H138" s="76" t="n">
        <x:f>IF('Réservations'!$N138&lt;&gt;"OK",0,MAX(0,MIN('Réservations'!$C138,DATE(Ouverture!$B$4,8,1))-MAX('Réservations'!$B138,DATE(Ouverture!$B$4,7,1))))</x:f>
        <x:v>0</x:v>
      </x:c>
      <x:c r="I138" s="76" t="n">
        <x:f>IF('Réservations'!$N138&lt;&gt;"OK",0,MAX(0,MIN('Réservations'!$C138,DATE(Ouverture!$B$4,9,1))-MAX('Réservations'!$B138,DATE(Ouverture!$B$4,8,1))))</x:f>
        <x:v>0</x:v>
      </x:c>
      <x:c r="J138" s="76" t="n">
        <x:f>IF('Réservations'!$N138&lt;&gt;"OK",0,MAX(0,MIN('Réservations'!$C138,DATE(Ouverture!$B$4,10,1))-MAX('Réservations'!$B138,DATE(Ouverture!$B$4,9,1))))</x:f>
        <x:v>0</x:v>
      </x:c>
      <x:c r="K138" s="76" t="n">
        <x:f>IF('Réservations'!$N138&lt;&gt;"OK",0,MAX(0,MIN('Réservations'!$C138,DATE(Ouverture!$B$4,11,1))-MAX('Réservations'!$B138,DATE(Ouverture!$B$4,10,1))))</x:f>
        <x:v>0</x:v>
      </x:c>
      <x:c r="L138" s="76" t="n">
        <x:f>IF('Réservations'!$N138&lt;&gt;"OK",0,MAX(0,MIN('Réservations'!$C138,DATE(Ouverture!$B$4,12,1))-MAX('Réservations'!$B138,DATE(Ouverture!$B$4,11,1))))</x:f>
        <x:v>0</x:v>
      </x:c>
      <x:c r="M138" s="76" t="n">
        <x:f>IF('Réservations'!$N138&lt;&gt;"OK",0,MAX(0,MIN('Réservations'!$C138,DATE(Ouverture!$B$4,13,1))-MAX('Réservations'!$B138,DATE(Ouverture!$B$4,12,1))))</x:f>
        <x:v>0</x:v>
      </x:c>
      <x:c r="N138" s="130" t="n">
        <x:f>IFERROR(IF('Réservations'!$N138="OK",'Réservations'!$G138/'Réservations'!$F138,0),0)</x:f>
        <x:v>0</x:v>
      </x:c>
      <x:c r="O138" s="130" t="n">
        <x:f>IFERROR(IF('Réservations'!$N138="OK",'Réservations'!$H138/'Réservations'!$F138,0),0)</x:f>
        <x:v>0</x:v>
      </x:c>
      <x:c r="P138" s="130" t="n">
        <x:f>IFERROR(IF('Réservations'!$N138="OK",'Réservations'!$I138/'Réservations'!$F138,0),0)</x:f>
        <x:v>0</x:v>
      </x:c>
      <x:c r="Q138" s="130" t="n">
        <x:f>IFERROR(IF('Réservations'!$N138="OK",'Réservations'!$J138/'Réservations'!$F138,0),0)</x:f>
        <x:v>0</x:v>
      </x:c>
      <x:c r="R138" s="130" t="n">
        <x:f>IFERROR(IF('Réservations'!$N138="OK",'Réservations'!$K138/'Réservations'!$F138,0),0)</x:f>
        <x:v>0</x:v>
      </x:c>
      <x:c r="S138" s="130" t="n">
        <x:f>IFERROR(IF('Réservations'!$N138="OK",'Réservations'!$L138/'Réservations'!$F138,0),0)</x:f>
        <x:v>0</x:v>
      </x:c>
      <x:c r="T138" s="130" t="n">
        <x:f>IFERROR(IF('Réservations'!$N138="OK",'Réservations'!$M138/'Réservations'!$F138,0),0)</x:f>
        <x:v>0</x:v>
      </x:c>
      <x:c r="U138" s="130" t="n">
        <x:f>SUM(B138:M138)</x:f>
        <x:v>0</x:v>
      </x:c>
      <x:c r="V138" s="130" t="n">
        <x:f>U138*N138</x:f>
        <x:v>0</x:v>
      </x:c>
      <x:c r="W138" s="130" t="n">
        <x:f>U138*O138</x:f>
        <x:v>0</x:v>
      </x:c>
      <x:c r="X138" s="130" t="n">
        <x:f>U138*P138</x:f>
        <x:v>0</x:v>
      </x:c>
      <x:c r="Y138" s="130" t="n">
        <x:f>U138*Q138</x:f>
        <x:v>0</x:v>
      </x:c>
      <x:c r="Z138" s="130" t="n">
        <x:f>U138*R138</x:f>
        <x:v>0</x:v>
      </x:c>
      <x:c r="AA138" s="130" t="n">
        <x:f>U138*S138</x:f>
        <x:v>0</x:v>
      </x:c>
      <x:c r="AB138" s="130" t="n">
        <x:f>U138*T138</x:f>
        <x:v>0</x:v>
      </x:c>
    </x:row>
    <x:row r="139">
      <x:c r="A139" s="24" t="str">
        <x:f>IF('Réservations'!A139="","",'Réservations'!A139)</x:f>
      </x:c>
      <x:c r="B139" s="76" t="n">
        <x:f>IF('Réservations'!$N139&lt;&gt;"OK",0,MAX(0,MIN('Réservations'!$C139,DATE(Ouverture!$B$4,2,1))-MAX('Réservations'!$B139,DATE(Ouverture!$B$4,1,1))))</x:f>
        <x:v>0</x:v>
      </x:c>
      <x:c r="C139" s="76" t="n">
        <x:f>IF('Réservations'!$N139&lt;&gt;"OK",0,MAX(0,MIN('Réservations'!$C139,DATE(Ouverture!$B$4,3,1))-MAX('Réservations'!$B139,DATE(Ouverture!$B$4,2,1))))</x:f>
        <x:v>0</x:v>
      </x:c>
      <x:c r="D139" s="76" t="n">
        <x:f>IF('Réservations'!$N139&lt;&gt;"OK",0,MAX(0,MIN('Réservations'!$C139,DATE(Ouverture!$B$4,4,1))-MAX('Réservations'!$B139,DATE(Ouverture!$B$4,3,1))))</x:f>
        <x:v>0</x:v>
      </x:c>
      <x:c r="E139" s="76" t="n">
        <x:f>IF('Réservations'!$N139&lt;&gt;"OK",0,MAX(0,MIN('Réservations'!$C139,DATE(Ouverture!$B$4,5,1))-MAX('Réservations'!$B139,DATE(Ouverture!$B$4,4,1))))</x:f>
        <x:v>0</x:v>
      </x:c>
      <x:c r="F139" s="76" t="n">
        <x:f>IF('Réservations'!$N139&lt;&gt;"OK",0,MAX(0,MIN('Réservations'!$C139,DATE(Ouverture!$B$4,6,1))-MAX('Réservations'!$B139,DATE(Ouverture!$B$4,5,1))))</x:f>
        <x:v>0</x:v>
      </x:c>
      <x:c r="G139" s="76" t="n">
        <x:f>IF('Réservations'!$N139&lt;&gt;"OK",0,MAX(0,MIN('Réservations'!$C139,DATE(Ouverture!$B$4,7,1))-MAX('Réservations'!$B139,DATE(Ouverture!$B$4,6,1))))</x:f>
        <x:v>0</x:v>
      </x:c>
      <x:c r="H139" s="76" t="n">
        <x:f>IF('Réservations'!$N139&lt;&gt;"OK",0,MAX(0,MIN('Réservations'!$C139,DATE(Ouverture!$B$4,8,1))-MAX('Réservations'!$B139,DATE(Ouverture!$B$4,7,1))))</x:f>
        <x:v>0</x:v>
      </x:c>
      <x:c r="I139" s="76" t="n">
        <x:f>IF('Réservations'!$N139&lt;&gt;"OK",0,MAX(0,MIN('Réservations'!$C139,DATE(Ouverture!$B$4,9,1))-MAX('Réservations'!$B139,DATE(Ouverture!$B$4,8,1))))</x:f>
        <x:v>0</x:v>
      </x:c>
      <x:c r="J139" s="76" t="n">
        <x:f>IF('Réservations'!$N139&lt;&gt;"OK",0,MAX(0,MIN('Réservations'!$C139,DATE(Ouverture!$B$4,10,1))-MAX('Réservations'!$B139,DATE(Ouverture!$B$4,9,1))))</x:f>
        <x:v>0</x:v>
      </x:c>
      <x:c r="K139" s="76" t="n">
        <x:f>IF('Réservations'!$N139&lt;&gt;"OK",0,MAX(0,MIN('Réservations'!$C139,DATE(Ouverture!$B$4,11,1))-MAX('Réservations'!$B139,DATE(Ouverture!$B$4,10,1))))</x:f>
        <x:v>0</x:v>
      </x:c>
      <x:c r="L139" s="76" t="n">
        <x:f>IF('Réservations'!$N139&lt;&gt;"OK",0,MAX(0,MIN('Réservations'!$C139,DATE(Ouverture!$B$4,12,1))-MAX('Réservations'!$B139,DATE(Ouverture!$B$4,11,1))))</x:f>
        <x:v>0</x:v>
      </x:c>
      <x:c r="M139" s="76" t="n">
        <x:f>IF('Réservations'!$N139&lt;&gt;"OK",0,MAX(0,MIN('Réservations'!$C139,DATE(Ouverture!$B$4,13,1))-MAX('Réservations'!$B139,DATE(Ouverture!$B$4,12,1))))</x:f>
        <x:v>0</x:v>
      </x:c>
      <x:c r="N139" s="130" t="n">
        <x:f>IFERROR(IF('Réservations'!$N139="OK",'Réservations'!$G139/'Réservations'!$F139,0),0)</x:f>
        <x:v>0</x:v>
      </x:c>
      <x:c r="O139" s="130" t="n">
        <x:f>IFERROR(IF('Réservations'!$N139="OK",'Réservations'!$H139/'Réservations'!$F139,0),0)</x:f>
        <x:v>0</x:v>
      </x:c>
      <x:c r="P139" s="130" t="n">
        <x:f>IFERROR(IF('Réservations'!$N139="OK",'Réservations'!$I139/'Réservations'!$F139,0),0)</x:f>
        <x:v>0</x:v>
      </x:c>
      <x:c r="Q139" s="130" t="n">
        <x:f>IFERROR(IF('Réservations'!$N139="OK",'Réservations'!$J139/'Réservations'!$F139,0),0)</x:f>
        <x:v>0</x:v>
      </x:c>
      <x:c r="R139" s="130" t="n">
        <x:f>IFERROR(IF('Réservations'!$N139="OK",'Réservations'!$K139/'Réservations'!$F139,0),0)</x:f>
        <x:v>0</x:v>
      </x:c>
      <x:c r="S139" s="130" t="n">
        <x:f>IFERROR(IF('Réservations'!$N139="OK",'Réservations'!$L139/'Réservations'!$F139,0),0)</x:f>
        <x:v>0</x:v>
      </x:c>
      <x:c r="T139" s="130" t="n">
        <x:f>IFERROR(IF('Réservations'!$N139="OK",'Réservations'!$M139/'Réservations'!$F139,0),0)</x:f>
        <x:v>0</x:v>
      </x:c>
      <x:c r="U139" s="130" t="n">
        <x:f>SUM(B139:M139)</x:f>
        <x:v>0</x:v>
      </x:c>
      <x:c r="V139" s="130" t="n">
        <x:f>U139*N139</x:f>
        <x:v>0</x:v>
      </x:c>
      <x:c r="W139" s="130" t="n">
        <x:f>U139*O139</x:f>
        <x:v>0</x:v>
      </x:c>
      <x:c r="X139" s="130" t="n">
        <x:f>U139*P139</x:f>
        <x:v>0</x:v>
      </x:c>
      <x:c r="Y139" s="130" t="n">
        <x:f>U139*Q139</x:f>
        <x:v>0</x:v>
      </x:c>
      <x:c r="Z139" s="130" t="n">
        <x:f>U139*R139</x:f>
        <x:v>0</x:v>
      </x:c>
      <x:c r="AA139" s="130" t="n">
        <x:f>U139*S139</x:f>
        <x:v>0</x:v>
      </x:c>
      <x:c r="AB139" s="130" t="n">
        <x:f>U139*T139</x:f>
        <x:v>0</x:v>
      </x:c>
    </x:row>
    <x:row r="140">
      <x:c r="A140" s="24" t="str">
        <x:f>IF('Réservations'!A140="","",'Réservations'!A140)</x:f>
      </x:c>
      <x:c r="B140" s="76" t="n">
        <x:f>IF('Réservations'!$N140&lt;&gt;"OK",0,MAX(0,MIN('Réservations'!$C140,DATE(Ouverture!$B$4,2,1))-MAX('Réservations'!$B140,DATE(Ouverture!$B$4,1,1))))</x:f>
        <x:v>0</x:v>
      </x:c>
      <x:c r="C140" s="76" t="n">
        <x:f>IF('Réservations'!$N140&lt;&gt;"OK",0,MAX(0,MIN('Réservations'!$C140,DATE(Ouverture!$B$4,3,1))-MAX('Réservations'!$B140,DATE(Ouverture!$B$4,2,1))))</x:f>
        <x:v>0</x:v>
      </x:c>
      <x:c r="D140" s="76" t="n">
        <x:f>IF('Réservations'!$N140&lt;&gt;"OK",0,MAX(0,MIN('Réservations'!$C140,DATE(Ouverture!$B$4,4,1))-MAX('Réservations'!$B140,DATE(Ouverture!$B$4,3,1))))</x:f>
        <x:v>0</x:v>
      </x:c>
      <x:c r="E140" s="76" t="n">
        <x:f>IF('Réservations'!$N140&lt;&gt;"OK",0,MAX(0,MIN('Réservations'!$C140,DATE(Ouverture!$B$4,5,1))-MAX('Réservations'!$B140,DATE(Ouverture!$B$4,4,1))))</x:f>
        <x:v>0</x:v>
      </x:c>
      <x:c r="F140" s="76" t="n">
        <x:f>IF('Réservations'!$N140&lt;&gt;"OK",0,MAX(0,MIN('Réservations'!$C140,DATE(Ouverture!$B$4,6,1))-MAX('Réservations'!$B140,DATE(Ouverture!$B$4,5,1))))</x:f>
        <x:v>0</x:v>
      </x:c>
      <x:c r="G140" s="76" t="n">
        <x:f>IF('Réservations'!$N140&lt;&gt;"OK",0,MAX(0,MIN('Réservations'!$C140,DATE(Ouverture!$B$4,7,1))-MAX('Réservations'!$B140,DATE(Ouverture!$B$4,6,1))))</x:f>
        <x:v>0</x:v>
      </x:c>
      <x:c r="H140" s="76" t="n">
        <x:f>IF('Réservations'!$N140&lt;&gt;"OK",0,MAX(0,MIN('Réservations'!$C140,DATE(Ouverture!$B$4,8,1))-MAX('Réservations'!$B140,DATE(Ouverture!$B$4,7,1))))</x:f>
        <x:v>0</x:v>
      </x:c>
      <x:c r="I140" s="76" t="n">
        <x:f>IF('Réservations'!$N140&lt;&gt;"OK",0,MAX(0,MIN('Réservations'!$C140,DATE(Ouverture!$B$4,9,1))-MAX('Réservations'!$B140,DATE(Ouverture!$B$4,8,1))))</x:f>
        <x:v>0</x:v>
      </x:c>
      <x:c r="J140" s="76" t="n">
        <x:f>IF('Réservations'!$N140&lt;&gt;"OK",0,MAX(0,MIN('Réservations'!$C140,DATE(Ouverture!$B$4,10,1))-MAX('Réservations'!$B140,DATE(Ouverture!$B$4,9,1))))</x:f>
        <x:v>0</x:v>
      </x:c>
      <x:c r="K140" s="76" t="n">
        <x:f>IF('Réservations'!$N140&lt;&gt;"OK",0,MAX(0,MIN('Réservations'!$C140,DATE(Ouverture!$B$4,11,1))-MAX('Réservations'!$B140,DATE(Ouverture!$B$4,10,1))))</x:f>
        <x:v>0</x:v>
      </x:c>
      <x:c r="L140" s="76" t="n">
        <x:f>IF('Réservations'!$N140&lt;&gt;"OK",0,MAX(0,MIN('Réservations'!$C140,DATE(Ouverture!$B$4,12,1))-MAX('Réservations'!$B140,DATE(Ouverture!$B$4,11,1))))</x:f>
        <x:v>0</x:v>
      </x:c>
      <x:c r="M140" s="76" t="n">
        <x:f>IF('Réservations'!$N140&lt;&gt;"OK",0,MAX(0,MIN('Réservations'!$C140,DATE(Ouverture!$B$4,13,1))-MAX('Réservations'!$B140,DATE(Ouverture!$B$4,12,1))))</x:f>
        <x:v>0</x:v>
      </x:c>
      <x:c r="N140" s="130" t="n">
        <x:f>IFERROR(IF('Réservations'!$N140="OK",'Réservations'!$G140/'Réservations'!$F140,0),0)</x:f>
        <x:v>0</x:v>
      </x:c>
      <x:c r="O140" s="130" t="n">
        <x:f>IFERROR(IF('Réservations'!$N140="OK",'Réservations'!$H140/'Réservations'!$F140,0),0)</x:f>
        <x:v>0</x:v>
      </x:c>
      <x:c r="P140" s="130" t="n">
        <x:f>IFERROR(IF('Réservations'!$N140="OK",'Réservations'!$I140/'Réservations'!$F140,0),0)</x:f>
        <x:v>0</x:v>
      </x:c>
      <x:c r="Q140" s="130" t="n">
        <x:f>IFERROR(IF('Réservations'!$N140="OK",'Réservations'!$J140/'Réservations'!$F140,0),0)</x:f>
        <x:v>0</x:v>
      </x:c>
      <x:c r="R140" s="130" t="n">
        <x:f>IFERROR(IF('Réservations'!$N140="OK",'Réservations'!$K140/'Réservations'!$F140,0),0)</x:f>
        <x:v>0</x:v>
      </x:c>
      <x:c r="S140" s="130" t="n">
        <x:f>IFERROR(IF('Réservations'!$N140="OK",'Réservations'!$L140/'Réservations'!$F140,0),0)</x:f>
        <x:v>0</x:v>
      </x:c>
      <x:c r="T140" s="130" t="n">
        <x:f>IFERROR(IF('Réservations'!$N140="OK",'Réservations'!$M140/'Réservations'!$F140,0),0)</x:f>
        <x:v>0</x:v>
      </x:c>
      <x:c r="U140" s="130" t="n">
        <x:f>SUM(B140:M140)</x:f>
        <x:v>0</x:v>
      </x:c>
      <x:c r="V140" s="130" t="n">
        <x:f>U140*N140</x:f>
        <x:v>0</x:v>
      </x:c>
      <x:c r="W140" s="130" t="n">
        <x:f>U140*O140</x:f>
        <x:v>0</x:v>
      </x:c>
      <x:c r="X140" s="130" t="n">
        <x:f>U140*P140</x:f>
        <x:v>0</x:v>
      </x:c>
      <x:c r="Y140" s="130" t="n">
        <x:f>U140*Q140</x:f>
        <x:v>0</x:v>
      </x:c>
      <x:c r="Z140" s="130" t="n">
        <x:f>U140*R140</x:f>
        <x:v>0</x:v>
      </x:c>
      <x:c r="AA140" s="130" t="n">
        <x:f>U140*S140</x:f>
        <x:v>0</x:v>
      </x:c>
      <x:c r="AB140" s="130" t="n">
        <x:f>U140*T140</x:f>
        <x:v>0</x:v>
      </x:c>
    </x:row>
    <x:row r="141">
      <x:c r="A141" s="24" t="str">
        <x:f>IF('Réservations'!A141="","",'Réservations'!A141)</x:f>
      </x:c>
      <x:c r="B141" s="76" t="n">
        <x:f>IF('Réservations'!$N141&lt;&gt;"OK",0,MAX(0,MIN('Réservations'!$C141,DATE(Ouverture!$B$4,2,1))-MAX('Réservations'!$B141,DATE(Ouverture!$B$4,1,1))))</x:f>
        <x:v>0</x:v>
      </x:c>
      <x:c r="C141" s="76" t="n">
        <x:f>IF('Réservations'!$N141&lt;&gt;"OK",0,MAX(0,MIN('Réservations'!$C141,DATE(Ouverture!$B$4,3,1))-MAX('Réservations'!$B141,DATE(Ouverture!$B$4,2,1))))</x:f>
        <x:v>0</x:v>
      </x:c>
      <x:c r="D141" s="76" t="n">
        <x:f>IF('Réservations'!$N141&lt;&gt;"OK",0,MAX(0,MIN('Réservations'!$C141,DATE(Ouverture!$B$4,4,1))-MAX('Réservations'!$B141,DATE(Ouverture!$B$4,3,1))))</x:f>
        <x:v>0</x:v>
      </x:c>
      <x:c r="E141" s="76" t="n">
        <x:f>IF('Réservations'!$N141&lt;&gt;"OK",0,MAX(0,MIN('Réservations'!$C141,DATE(Ouverture!$B$4,5,1))-MAX('Réservations'!$B141,DATE(Ouverture!$B$4,4,1))))</x:f>
        <x:v>0</x:v>
      </x:c>
      <x:c r="F141" s="76" t="n">
        <x:f>IF('Réservations'!$N141&lt;&gt;"OK",0,MAX(0,MIN('Réservations'!$C141,DATE(Ouverture!$B$4,6,1))-MAX('Réservations'!$B141,DATE(Ouverture!$B$4,5,1))))</x:f>
        <x:v>0</x:v>
      </x:c>
      <x:c r="G141" s="76" t="n">
        <x:f>IF('Réservations'!$N141&lt;&gt;"OK",0,MAX(0,MIN('Réservations'!$C141,DATE(Ouverture!$B$4,7,1))-MAX('Réservations'!$B141,DATE(Ouverture!$B$4,6,1))))</x:f>
        <x:v>0</x:v>
      </x:c>
      <x:c r="H141" s="76" t="n">
        <x:f>IF('Réservations'!$N141&lt;&gt;"OK",0,MAX(0,MIN('Réservations'!$C141,DATE(Ouverture!$B$4,8,1))-MAX('Réservations'!$B141,DATE(Ouverture!$B$4,7,1))))</x:f>
        <x:v>0</x:v>
      </x:c>
      <x:c r="I141" s="76" t="n">
        <x:f>IF('Réservations'!$N141&lt;&gt;"OK",0,MAX(0,MIN('Réservations'!$C141,DATE(Ouverture!$B$4,9,1))-MAX('Réservations'!$B141,DATE(Ouverture!$B$4,8,1))))</x:f>
        <x:v>0</x:v>
      </x:c>
      <x:c r="J141" s="76" t="n">
        <x:f>IF('Réservations'!$N141&lt;&gt;"OK",0,MAX(0,MIN('Réservations'!$C141,DATE(Ouverture!$B$4,10,1))-MAX('Réservations'!$B141,DATE(Ouverture!$B$4,9,1))))</x:f>
        <x:v>0</x:v>
      </x:c>
      <x:c r="K141" s="76" t="n">
        <x:f>IF('Réservations'!$N141&lt;&gt;"OK",0,MAX(0,MIN('Réservations'!$C141,DATE(Ouverture!$B$4,11,1))-MAX('Réservations'!$B141,DATE(Ouverture!$B$4,10,1))))</x:f>
        <x:v>0</x:v>
      </x:c>
      <x:c r="L141" s="76" t="n">
        <x:f>IF('Réservations'!$N141&lt;&gt;"OK",0,MAX(0,MIN('Réservations'!$C141,DATE(Ouverture!$B$4,12,1))-MAX('Réservations'!$B141,DATE(Ouverture!$B$4,11,1))))</x:f>
        <x:v>0</x:v>
      </x:c>
      <x:c r="M141" s="76" t="n">
        <x:f>IF('Réservations'!$N141&lt;&gt;"OK",0,MAX(0,MIN('Réservations'!$C141,DATE(Ouverture!$B$4,13,1))-MAX('Réservations'!$B141,DATE(Ouverture!$B$4,12,1))))</x:f>
        <x:v>0</x:v>
      </x:c>
      <x:c r="N141" s="130" t="n">
        <x:f>IFERROR(IF('Réservations'!$N141="OK",'Réservations'!$G141/'Réservations'!$F141,0),0)</x:f>
        <x:v>0</x:v>
      </x:c>
      <x:c r="O141" s="130" t="n">
        <x:f>IFERROR(IF('Réservations'!$N141="OK",'Réservations'!$H141/'Réservations'!$F141,0),0)</x:f>
        <x:v>0</x:v>
      </x:c>
      <x:c r="P141" s="130" t="n">
        <x:f>IFERROR(IF('Réservations'!$N141="OK",'Réservations'!$I141/'Réservations'!$F141,0),0)</x:f>
        <x:v>0</x:v>
      </x:c>
      <x:c r="Q141" s="130" t="n">
        <x:f>IFERROR(IF('Réservations'!$N141="OK",'Réservations'!$J141/'Réservations'!$F141,0),0)</x:f>
        <x:v>0</x:v>
      </x:c>
      <x:c r="R141" s="130" t="n">
        <x:f>IFERROR(IF('Réservations'!$N141="OK",'Réservations'!$K141/'Réservations'!$F141,0),0)</x:f>
        <x:v>0</x:v>
      </x:c>
      <x:c r="S141" s="130" t="n">
        <x:f>IFERROR(IF('Réservations'!$N141="OK",'Réservations'!$L141/'Réservations'!$F141,0),0)</x:f>
        <x:v>0</x:v>
      </x:c>
      <x:c r="T141" s="130" t="n">
        <x:f>IFERROR(IF('Réservations'!$N141="OK",'Réservations'!$M141/'Réservations'!$F141,0),0)</x:f>
        <x:v>0</x:v>
      </x:c>
      <x:c r="U141" s="130" t="n">
        <x:f>SUM(B141:M141)</x:f>
        <x:v>0</x:v>
      </x:c>
      <x:c r="V141" s="130" t="n">
        <x:f>U141*N141</x:f>
        <x:v>0</x:v>
      </x:c>
      <x:c r="W141" s="130" t="n">
        <x:f>U141*O141</x:f>
        <x:v>0</x:v>
      </x:c>
      <x:c r="X141" s="130" t="n">
        <x:f>U141*P141</x:f>
        <x:v>0</x:v>
      </x:c>
      <x:c r="Y141" s="130" t="n">
        <x:f>U141*Q141</x:f>
        <x:v>0</x:v>
      </x:c>
      <x:c r="Z141" s="130" t="n">
        <x:f>U141*R141</x:f>
        <x:v>0</x:v>
      </x:c>
      <x:c r="AA141" s="130" t="n">
        <x:f>U141*S141</x:f>
        <x:v>0</x:v>
      </x:c>
      <x:c r="AB141" s="130" t="n">
        <x:f>U141*T141</x:f>
        <x:v>0</x:v>
      </x:c>
    </x:row>
    <x:row r="142">
      <x:c r="A142" s="24" t="str">
        <x:f>IF('Réservations'!A142="","",'Réservations'!A142)</x:f>
      </x:c>
      <x:c r="B142" s="76" t="n">
        <x:f>IF('Réservations'!$N142&lt;&gt;"OK",0,MAX(0,MIN('Réservations'!$C142,DATE(Ouverture!$B$4,2,1))-MAX('Réservations'!$B142,DATE(Ouverture!$B$4,1,1))))</x:f>
        <x:v>0</x:v>
      </x:c>
      <x:c r="C142" s="76" t="n">
        <x:f>IF('Réservations'!$N142&lt;&gt;"OK",0,MAX(0,MIN('Réservations'!$C142,DATE(Ouverture!$B$4,3,1))-MAX('Réservations'!$B142,DATE(Ouverture!$B$4,2,1))))</x:f>
        <x:v>0</x:v>
      </x:c>
      <x:c r="D142" s="76" t="n">
        <x:f>IF('Réservations'!$N142&lt;&gt;"OK",0,MAX(0,MIN('Réservations'!$C142,DATE(Ouverture!$B$4,4,1))-MAX('Réservations'!$B142,DATE(Ouverture!$B$4,3,1))))</x:f>
        <x:v>0</x:v>
      </x:c>
      <x:c r="E142" s="76" t="n">
        <x:f>IF('Réservations'!$N142&lt;&gt;"OK",0,MAX(0,MIN('Réservations'!$C142,DATE(Ouverture!$B$4,5,1))-MAX('Réservations'!$B142,DATE(Ouverture!$B$4,4,1))))</x:f>
        <x:v>0</x:v>
      </x:c>
      <x:c r="F142" s="76" t="n">
        <x:f>IF('Réservations'!$N142&lt;&gt;"OK",0,MAX(0,MIN('Réservations'!$C142,DATE(Ouverture!$B$4,6,1))-MAX('Réservations'!$B142,DATE(Ouverture!$B$4,5,1))))</x:f>
        <x:v>0</x:v>
      </x:c>
      <x:c r="G142" s="76" t="n">
        <x:f>IF('Réservations'!$N142&lt;&gt;"OK",0,MAX(0,MIN('Réservations'!$C142,DATE(Ouverture!$B$4,7,1))-MAX('Réservations'!$B142,DATE(Ouverture!$B$4,6,1))))</x:f>
        <x:v>0</x:v>
      </x:c>
      <x:c r="H142" s="76" t="n">
        <x:f>IF('Réservations'!$N142&lt;&gt;"OK",0,MAX(0,MIN('Réservations'!$C142,DATE(Ouverture!$B$4,8,1))-MAX('Réservations'!$B142,DATE(Ouverture!$B$4,7,1))))</x:f>
        <x:v>0</x:v>
      </x:c>
      <x:c r="I142" s="76" t="n">
        <x:f>IF('Réservations'!$N142&lt;&gt;"OK",0,MAX(0,MIN('Réservations'!$C142,DATE(Ouverture!$B$4,9,1))-MAX('Réservations'!$B142,DATE(Ouverture!$B$4,8,1))))</x:f>
        <x:v>0</x:v>
      </x:c>
      <x:c r="J142" s="76" t="n">
        <x:f>IF('Réservations'!$N142&lt;&gt;"OK",0,MAX(0,MIN('Réservations'!$C142,DATE(Ouverture!$B$4,10,1))-MAX('Réservations'!$B142,DATE(Ouverture!$B$4,9,1))))</x:f>
        <x:v>0</x:v>
      </x:c>
      <x:c r="K142" s="76" t="n">
        <x:f>IF('Réservations'!$N142&lt;&gt;"OK",0,MAX(0,MIN('Réservations'!$C142,DATE(Ouverture!$B$4,11,1))-MAX('Réservations'!$B142,DATE(Ouverture!$B$4,10,1))))</x:f>
        <x:v>0</x:v>
      </x:c>
      <x:c r="L142" s="76" t="n">
        <x:f>IF('Réservations'!$N142&lt;&gt;"OK",0,MAX(0,MIN('Réservations'!$C142,DATE(Ouverture!$B$4,12,1))-MAX('Réservations'!$B142,DATE(Ouverture!$B$4,11,1))))</x:f>
        <x:v>0</x:v>
      </x:c>
      <x:c r="M142" s="76" t="n">
        <x:f>IF('Réservations'!$N142&lt;&gt;"OK",0,MAX(0,MIN('Réservations'!$C142,DATE(Ouverture!$B$4,13,1))-MAX('Réservations'!$B142,DATE(Ouverture!$B$4,12,1))))</x:f>
        <x:v>0</x:v>
      </x:c>
      <x:c r="N142" s="130" t="n">
        <x:f>IFERROR(IF('Réservations'!$N142="OK",'Réservations'!$G142/'Réservations'!$F142,0),0)</x:f>
        <x:v>0</x:v>
      </x:c>
      <x:c r="O142" s="130" t="n">
        <x:f>IFERROR(IF('Réservations'!$N142="OK",'Réservations'!$H142/'Réservations'!$F142,0),0)</x:f>
        <x:v>0</x:v>
      </x:c>
      <x:c r="P142" s="130" t="n">
        <x:f>IFERROR(IF('Réservations'!$N142="OK",'Réservations'!$I142/'Réservations'!$F142,0),0)</x:f>
        <x:v>0</x:v>
      </x:c>
      <x:c r="Q142" s="130" t="n">
        <x:f>IFERROR(IF('Réservations'!$N142="OK",'Réservations'!$J142/'Réservations'!$F142,0),0)</x:f>
        <x:v>0</x:v>
      </x:c>
      <x:c r="R142" s="130" t="n">
        <x:f>IFERROR(IF('Réservations'!$N142="OK",'Réservations'!$K142/'Réservations'!$F142,0),0)</x:f>
        <x:v>0</x:v>
      </x:c>
      <x:c r="S142" s="130" t="n">
        <x:f>IFERROR(IF('Réservations'!$N142="OK",'Réservations'!$L142/'Réservations'!$F142,0),0)</x:f>
        <x:v>0</x:v>
      </x:c>
      <x:c r="T142" s="130" t="n">
        <x:f>IFERROR(IF('Réservations'!$N142="OK",'Réservations'!$M142/'Réservations'!$F142,0),0)</x:f>
        <x:v>0</x:v>
      </x:c>
      <x:c r="U142" s="130" t="n">
        <x:f>SUM(B142:M142)</x:f>
        <x:v>0</x:v>
      </x:c>
      <x:c r="V142" s="130" t="n">
        <x:f>U142*N142</x:f>
        <x:v>0</x:v>
      </x:c>
      <x:c r="W142" s="130" t="n">
        <x:f>U142*O142</x:f>
        <x:v>0</x:v>
      </x:c>
      <x:c r="X142" s="130" t="n">
        <x:f>U142*P142</x:f>
        <x:v>0</x:v>
      </x:c>
      <x:c r="Y142" s="130" t="n">
        <x:f>U142*Q142</x:f>
        <x:v>0</x:v>
      </x:c>
      <x:c r="Z142" s="130" t="n">
        <x:f>U142*R142</x:f>
        <x:v>0</x:v>
      </x:c>
      <x:c r="AA142" s="130" t="n">
        <x:f>U142*S142</x:f>
        <x:v>0</x:v>
      </x:c>
      <x:c r="AB142" s="130" t="n">
        <x:f>U142*T142</x:f>
        <x:v>0</x:v>
      </x:c>
    </x:row>
    <x:row r="143">
      <x:c r="A143" s="24" t="str">
        <x:f>IF('Réservations'!A143="","",'Réservations'!A143)</x:f>
      </x:c>
      <x:c r="B143" s="76" t="n">
        <x:f>IF('Réservations'!$N143&lt;&gt;"OK",0,MAX(0,MIN('Réservations'!$C143,DATE(Ouverture!$B$4,2,1))-MAX('Réservations'!$B143,DATE(Ouverture!$B$4,1,1))))</x:f>
        <x:v>0</x:v>
      </x:c>
      <x:c r="C143" s="76" t="n">
        <x:f>IF('Réservations'!$N143&lt;&gt;"OK",0,MAX(0,MIN('Réservations'!$C143,DATE(Ouverture!$B$4,3,1))-MAX('Réservations'!$B143,DATE(Ouverture!$B$4,2,1))))</x:f>
        <x:v>0</x:v>
      </x:c>
      <x:c r="D143" s="76" t="n">
        <x:f>IF('Réservations'!$N143&lt;&gt;"OK",0,MAX(0,MIN('Réservations'!$C143,DATE(Ouverture!$B$4,4,1))-MAX('Réservations'!$B143,DATE(Ouverture!$B$4,3,1))))</x:f>
        <x:v>0</x:v>
      </x:c>
      <x:c r="E143" s="76" t="n">
        <x:f>IF('Réservations'!$N143&lt;&gt;"OK",0,MAX(0,MIN('Réservations'!$C143,DATE(Ouverture!$B$4,5,1))-MAX('Réservations'!$B143,DATE(Ouverture!$B$4,4,1))))</x:f>
        <x:v>0</x:v>
      </x:c>
      <x:c r="F143" s="76" t="n">
        <x:f>IF('Réservations'!$N143&lt;&gt;"OK",0,MAX(0,MIN('Réservations'!$C143,DATE(Ouverture!$B$4,6,1))-MAX('Réservations'!$B143,DATE(Ouverture!$B$4,5,1))))</x:f>
        <x:v>0</x:v>
      </x:c>
      <x:c r="G143" s="76" t="n">
        <x:f>IF('Réservations'!$N143&lt;&gt;"OK",0,MAX(0,MIN('Réservations'!$C143,DATE(Ouverture!$B$4,7,1))-MAX('Réservations'!$B143,DATE(Ouverture!$B$4,6,1))))</x:f>
        <x:v>0</x:v>
      </x:c>
      <x:c r="H143" s="76" t="n">
        <x:f>IF('Réservations'!$N143&lt;&gt;"OK",0,MAX(0,MIN('Réservations'!$C143,DATE(Ouverture!$B$4,8,1))-MAX('Réservations'!$B143,DATE(Ouverture!$B$4,7,1))))</x:f>
        <x:v>0</x:v>
      </x:c>
      <x:c r="I143" s="76" t="n">
        <x:f>IF('Réservations'!$N143&lt;&gt;"OK",0,MAX(0,MIN('Réservations'!$C143,DATE(Ouverture!$B$4,9,1))-MAX('Réservations'!$B143,DATE(Ouverture!$B$4,8,1))))</x:f>
        <x:v>0</x:v>
      </x:c>
      <x:c r="J143" s="76" t="n">
        <x:f>IF('Réservations'!$N143&lt;&gt;"OK",0,MAX(0,MIN('Réservations'!$C143,DATE(Ouverture!$B$4,10,1))-MAX('Réservations'!$B143,DATE(Ouverture!$B$4,9,1))))</x:f>
        <x:v>0</x:v>
      </x:c>
      <x:c r="K143" s="76" t="n">
        <x:f>IF('Réservations'!$N143&lt;&gt;"OK",0,MAX(0,MIN('Réservations'!$C143,DATE(Ouverture!$B$4,11,1))-MAX('Réservations'!$B143,DATE(Ouverture!$B$4,10,1))))</x:f>
        <x:v>0</x:v>
      </x:c>
      <x:c r="L143" s="76" t="n">
        <x:f>IF('Réservations'!$N143&lt;&gt;"OK",0,MAX(0,MIN('Réservations'!$C143,DATE(Ouverture!$B$4,12,1))-MAX('Réservations'!$B143,DATE(Ouverture!$B$4,11,1))))</x:f>
        <x:v>0</x:v>
      </x:c>
      <x:c r="M143" s="76" t="n">
        <x:f>IF('Réservations'!$N143&lt;&gt;"OK",0,MAX(0,MIN('Réservations'!$C143,DATE(Ouverture!$B$4,13,1))-MAX('Réservations'!$B143,DATE(Ouverture!$B$4,12,1))))</x:f>
        <x:v>0</x:v>
      </x:c>
      <x:c r="N143" s="130" t="n">
        <x:f>IFERROR(IF('Réservations'!$N143="OK",'Réservations'!$G143/'Réservations'!$F143,0),0)</x:f>
        <x:v>0</x:v>
      </x:c>
      <x:c r="O143" s="130" t="n">
        <x:f>IFERROR(IF('Réservations'!$N143="OK",'Réservations'!$H143/'Réservations'!$F143,0),0)</x:f>
        <x:v>0</x:v>
      </x:c>
      <x:c r="P143" s="130" t="n">
        <x:f>IFERROR(IF('Réservations'!$N143="OK",'Réservations'!$I143/'Réservations'!$F143,0),0)</x:f>
        <x:v>0</x:v>
      </x:c>
      <x:c r="Q143" s="130" t="n">
        <x:f>IFERROR(IF('Réservations'!$N143="OK",'Réservations'!$J143/'Réservations'!$F143,0),0)</x:f>
        <x:v>0</x:v>
      </x:c>
      <x:c r="R143" s="130" t="n">
        <x:f>IFERROR(IF('Réservations'!$N143="OK",'Réservations'!$K143/'Réservations'!$F143,0),0)</x:f>
        <x:v>0</x:v>
      </x:c>
      <x:c r="S143" s="130" t="n">
        <x:f>IFERROR(IF('Réservations'!$N143="OK",'Réservations'!$L143/'Réservations'!$F143,0),0)</x:f>
        <x:v>0</x:v>
      </x:c>
      <x:c r="T143" s="130" t="n">
        <x:f>IFERROR(IF('Réservations'!$N143="OK",'Réservations'!$M143/'Réservations'!$F143,0),0)</x:f>
        <x:v>0</x:v>
      </x:c>
      <x:c r="U143" s="130" t="n">
        <x:f>SUM(B143:M143)</x:f>
        <x:v>0</x:v>
      </x:c>
      <x:c r="V143" s="130" t="n">
        <x:f>U143*N143</x:f>
        <x:v>0</x:v>
      </x:c>
      <x:c r="W143" s="130" t="n">
        <x:f>U143*O143</x:f>
        <x:v>0</x:v>
      </x:c>
      <x:c r="X143" s="130" t="n">
        <x:f>U143*P143</x:f>
        <x:v>0</x:v>
      </x:c>
      <x:c r="Y143" s="130" t="n">
        <x:f>U143*Q143</x:f>
        <x:v>0</x:v>
      </x:c>
      <x:c r="Z143" s="130" t="n">
        <x:f>U143*R143</x:f>
        <x:v>0</x:v>
      </x:c>
      <x:c r="AA143" s="130" t="n">
        <x:f>U143*S143</x:f>
        <x:v>0</x:v>
      </x:c>
      <x:c r="AB143" s="130" t="n">
        <x:f>U143*T143</x:f>
        <x:v>0</x:v>
      </x:c>
    </x:row>
    <x:row r="144">
      <x:c r="A144" s="24" t="str">
        <x:f>IF('Réservations'!A144="","",'Réservations'!A144)</x:f>
      </x:c>
      <x:c r="B144" s="76" t="n">
        <x:f>IF('Réservations'!$N144&lt;&gt;"OK",0,MAX(0,MIN('Réservations'!$C144,DATE(Ouverture!$B$4,2,1))-MAX('Réservations'!$B144,DATE(Ouverture!$B$4,1,1))))</x:f>
        <x:v>0</x:v>
      </x:c>
      <x:c r="C144" s="76" t="n">
        <x:f>IF('Réservations'!$N144&lt;&gt;"OK",0,MAX(0,MIN('Réservations'!$C144,DATE(Ouverture!$B$4,3,1))-MAX('Réservations'!$B144,DATE(Ouverture!$B$4,2,1))))</x:f>
        <x:v>0</x:v>
      </x:c>
      <x:c r="D144" s="76" t="n">
        <x:f>IF('Réservations'!$N144&lt;&gt;"OK",0,MAX(0,MIN('Réservations'!$C144,DATE(Ouverture!$B$4,4,1))-MAX('Réservations'!$B144,DATE(Ouverture!$B$4,3,1))))</x:f>
        <x:v>0</x:v>
      </x:c>
      <x:c r="E144" s="76" t="n">
        <x:f>IF('Réservations'!$N144&lt;&gt;"OK",0,MAX(0,MIN('Réservations'!$C144,DATE(Ouverture!$B$4,5,1))-MAX('Réservations'!$B144,DATE(Ouverture!$B$4,4,1))))</x:f>
        <x:v>0</x:v>
      </x:c>
      <x:c r="F144" s="76" t="n">
        <x:f>IF('Réservations'!$N144&lt;&gt;"OK",0,MAX(0,MIN('Réservations'!$C144,DATE(Ouverture!$B$4,6,1))-MAX('Réservations'!$B144,DATE(Ouverture!$B$4,5,1))))</x:f>
        <x:v>0</x:v>
      </x:c>
      <x:c r="G144" s="76" t="n">
        <x:f>IF('Réservations'!$N144&lt;&gt;"OK",0,MAX(0,MIN('Réservations'!$C144,DATE(Ouverture!$B$4,7,1))-MAX('Réservations'!$B144,DATE(Ouverture!$B$4,6,1))))</x:f>
        <x:v>0</x:v>
      </x:c>
      <x:c r="H144" s="76" t="n">
        <x:f>IF('Réservations'!$N144&lt;&gt;"OK",0,MAX(0,MIN('Réservations'!$C144,DATE(Ouverture!$B$4,8,1))-MAX('Réservations'!$B144,DATE(Ouverture!$B$4,7,1))))</x:f>
        <x:v>0</x:v>
      </x:c>
      <x:c r="I144" s="76" t="n">
        <x:f>IF('Réservations'!$N144&lt;&gt;"OK",0,MAX(0,MIN('Réservations'!$C144,DATE(Ouverture!$B$4,9,1))-MAX('Réservations'!$B144,DATE(Ouverture!$B$4,8,1))))</x:f>
        <x:v>0</x:v>
      </x:c>
      <x:c r="J144" s="76" t="n">
        <x:f>IF('Réservations'!$N144&lt;&gt;"OK",0,MAX(0,MIN('Réservations'!$C144,DATE(Ouverture!$B$4,10,1))-MAX('Réservations'!$B144,DATE(Ouverture!$B$4,9,1))))</x:f>
        <x:v>0</x:v>
      </x:c>
      <x:c r="K144" s="76" t="n">
        <x:f>IF('Réservations'!$N144&lt;&gt;"OK",0,MAX(0,MIN('Réservations'!$C144,DATE(Ouverture!$B$4,11,1))-MAX('Réservations'!$B144,DATE(Ouverture!$B$4,10,1))))</x:f>
        <x:v>0</x:v>
      </x:c>
      <x:c r="L144" s="76" t="n">
        <x:f>IF('Réservations'!$N144&lt;&gt;"OK",0,MAX(0,MIN('Réservations'!$C144,DATE(Ouverture!$B$4,12,1))-MAX('Réservations'!$B144,DATE(Ouverture!$B$4,11,1))))</x:f>
        <x:v>0</x:v>
      </x:c>
      <x:c r="M144" s="76" t="n">
        <x:f>IF('Réservations'!$N144&lt;&gt;"OK",0,MAX(0,MIN('Réservations'!$C144,DATE(Ouverture!$B$4,13,1))-MAX('Réservations'!$B144,DATE(Ouverture!$B$4,12,1))))</x:f>
        <x:v>0</x:v>
      </x:c>
      <x:c r="N144" s="130" t="n">
        <x:f>IFERROR(IF('Réservations'!$N144="OK",'Réservations'!$G144/'Réservations'!$F144,0),0)</x:f>
        <x:v>0</x:v>
      </x:c>
      <x:c r="O144" s="130" t="n">
        <x:f>IFERROR(IF('Réservations'!$N144="OK",'Réservations'!$H144/'Réservations'!$F144,0),0)</x:f>
        <x:v>0</x:v>
      </x:c>
      <x:c r="P144" s="130" t="n">
        <x:f>IFERROR(IF('Réservations'!$N144="OK",'Réservations'!$I144/'Réservations'!$F144,0),0)</x:f>
        <x:v>0</x:v>
      </x:c>
      <x:c r="Q144" s="130" t="n">
        <x:f>IFERROR(IF('Réservations'!$N144="OK",'Réservations'!$J144/'Réservations'!$F144,0),0)</x:f>
        <x:v>0</x:v>
      </x:c>
      <x:c r="R144" s="130" t="n">
        <x:f>IFERROR(IF('Réservations'!$N144="OK",'Réservations'!$K144/'Réservations'!$F144,0),0)</x:f>
        <x:v>0</x:v>
      </x:c>
      <x:c r="S144" s="130" t="n">
        <x:f>IFERROR(IF('Réservations'!$N144="OK",'Réservations'!$L144/'Réservations'!$F144,0),0)</x:f>
        <x:v>0</x:v>
      </x:c>
      <x:c r="T144" s="130" t="n">
        <x:f>IFERROR(IF('Réservations'!$N144="OK",'Réservations'!$M144/'Réservations'!$F144,0),0)</x:f>
        <x:v>0</x:v>
      </x:c>
      <x:c r="U144" s="130" t="n">
        <x:f>SUM(B144:M144)</x:f>
        <x:v>0</x:v>
      </x:c>
      <x:c r="V144" s="130" t="n">
        <x:f>U144*N144</x:f>
        <x:v>0</x:v>
      </x:c>
      <x:c r="W144" s="130" t="n">
        <x:f>U144*O144</x:f>
        <x:v>0</x:v>
      </x:c>
      <x:c r="X144" s="130" t="n">
        <x:f>U144*P144</x:f>
        <x:v>0</x:v>
      </x:c>
      <x:c r="Y144" s="130" t="n">
        <x:f>U144*Q144</x:f>
        <x:v>0</x:v>
      </x:c>
      <x:c r="Z144" s="130" t="n">
        <x:f>U144*R144</x:f>
        <x:v>0</x:v>
      </x:c>
      <x:c r="AA144" s="130" t="n">
        <x:f>U144*S144</x:f>
        <x:v>0</x:v>
      </x:c>
      <x:c r="AB144" s="130" t="n">
        <x:f>U144*T144</x:f>
        <x:v>0</x:v>
      </x:c>
    </x:row>
    <x:row r="145">
      <x:c r="A145" s="24" t="str">
        <x:f>IF('Réservations'!A145="","",'Réservations'!A145)</x:f>
      </x:c>
      <x:c r="B145" s="76" t="n">
        <x:f>IF('Réservations'!$N145&lt;&gt;"OK",0,MAX(0,MIN('Réservations'!$C145,DATE(Ouverture!$B$4,2,1))-MAX('Réservations'!$B145,DATE(Ouverture!$B$4,1,1))))</x:f>
        <x:v>0</x:v>
      </x:c>
      <x:c r="C145" s="76" t="n">
        <x:f>IF('Réservations'!$N145&lt;&gt;"OK",0,MAX(0,MIN('Réservations'!$C145,DATE(Ouverture!$B$4,3,1))-MAX('Réservations'!$B145,DATE(Ouverture!$B$4,2,1))))</x:f>
        <x:v>0</x:v>
      </x:c>
      <x:c r="D145" s="76" t="n">
        <x:f>IF('Réservations'!$N145&lt;&gt;"OK",0,MAX(0,MIN('Réservations'!$C145,DATE(Ouverture!$B$4,4,1))-MAX('Réservations'!$B145,DATE(Ouverture!$B$4,3,1))))</x:f>
        <x:v>0</x:v>
      </x:c>
      <x:c r="E145" s="76" t="n">
        <x:f>IF('Réservations'!$N145&lt;&gt;"OK",0,MAX(0,MIN('Réservations'!$C145,DATE(Ouverture!$B$4,5,1))-MAX('Réservations'!$B145,DATE(Ouverture!$B$4,4,1))))</x:f>
        <x:v>0</x:v>
      </x:c>
      <x:c r="F145" s="76" t="n">
        <x:f>IF('Réservations'!$N145&lt;&gt;"OK",0,MAX(0,MIN('Réservations'!$C145,DATE(Ouverture!$B$4,6,1))-MAX('Réservations'!$B145,DATE(Ouverture!$B$4,5,1))))</x:f>
        <x:v>0</x:v>
      </x:c>
      <x:c r="G145" s="76" t="n">
        <x:f>IF('Réservations'!$N145&lt;&gt;"OK",0,MAX(0,MIN('Réservations'!$C145,DATE(Ouverture!$B$4,7,1))-MAX('Réservations'!$B145,DATE(Ouverture!$B$4,6,1))))</x:f>
        <x:v>0</x:v>
      </x:c>
      <x:c r="H145" s="76" t="n">
        <x:f>IF('Réservations'!$N145&lt;&gt;"OK",0,MAX(0,MIN('Réservations'!$C145,DATE(Ouverture!$B$4,8,1))-MAX('Réservations'!$B145,DATE(Ouverture!$B$4,7,1))))</x:f>
        <x:v>0</x:v>
      </x:c>
      <x:c r="I145" s="76" t="n">
        <x:f>IF('Réservations'!$N145&lt;&gt;"OK",0,MAX(0,MIN('Réservations'!$C145,DATE(Ouverture!$B$4,9,1))-MAX('Réservations'!$B145,DATE(Ouverture!$B$4,8,1))))</x:f>
        <x:v>0</x:v>
      </x:c>
      <x:c r="J145" s="76" t="n">
        <x:f>IF('Réservations'!$N145&lt;&gt;"OK",0,MAX(0,MIN('Réservations'!$C145,DATE(Ouverture!$B$4,10,1))-MAX('Réservations'!$B145,DATE(Ouverture!$B$4,9,1))))</x:f>
        <x:v>0</x:v>
      </x:c>
      <x:c r="K145" s="76" t="n">
        <x:f>IF('Réservations'!$N145&lt;&gt;"OK",0,MAX(0,MIN('Réservations'!$C145,DATE(Ouverture!$B$4,11,1))-MAX('Réservations'!$B145,DATE(Ouverture!$B$4,10,1))))</x:f>
        <x:v>0</x:v>
      </x:c>
      <x:c r="L145" s="76" t="n">
        <x:f>IF('Réservations'!$N145&lt;&gt;"OK",0,MAX(0,MIN('Réservations'!$C145,DATE(Ouverture!$B$4,12,1))-MAX('Réservations'!$B145,DATE(Ouverture!$B$4,11,1))))</x:f>
        <x:v>0</x:v>
      </x:c>
      <x:c r="M145" s="76" t="n">
        <x:f>IF('Réservations'!$N145&lt;&gt;"OK",0,MAX(0,MIN('Réservations'!$C145,DATE(Ouverture!$B$4,13,1))-MAX('Réservations'!$B145,DATE(Ouverture!$B$4,12,1))))</x:f>
        <x:v>0</x:v>
      </x:c>
      <x:c r="N145" s="130" t="n">
        <x:f>IFERROR(IF('Réservations'!$N145="OK",'Réservations'!$G145/'Réservations'!$F145,0),0)</x:f>
        <x:v>0</x:v>
      </x:c>
      <x:c r="O145" s="130" t="n">
        <x:f>IFERROR(IF('Réservations'!$N145="OK",'Réservations'!$H145/'Réservations'!$F145,0),0)</x:f>
        <x:v>0</x:v>
      </x:c>
      <x:c r="P145" s="130" t="n">
        <x:f>IFERROR(IF('Réservations'!$N145="OK",'Réservations'!$I145/'Réservations'!$F145,0),0)</x:f>
        <x:v>0</x:v>
      </x:c>
      <x:c r="Q145" s="130" t="n">
        <x:f>IFERROR(IF('Réservations'!$N145="OK",'Réservations'!$J145/'Réservations'!$F145,0),0)</x:f>
        <x:v>0</x:v>
      </x:c>
      <x:c r="R145" s="130" t="n">
        <x:f>IFERROR(IF('Réservations'!$N145="OK",'Réservations'!$K145/'Réservations'!$F145,0),0)</x:f>
        <x:v>0</x:v>
      </x:c>
      <x:c r="S145" s="130" t="n">
        <x:f>IFERROR(IF('Réservations'!$N145="OK",'Réservations'!$L145/'Réservations'!$F145,0),0)</x:f>
        <x:v>0</x:v>
      </x:c>
      <x:c r="T145" s="130" t="n">
        <x:f>IFERROR(IF('Réservations'!$N145="OK",'Réservations'!$M145/'Réservations'!$F145,0),0)</x:f>
        <x:v>0</x:v>
      </x:c>
      <x:c r="U145" s="130" t="n">
        <x:f>SUM(B145:M145)</x:f>
        <x:v>0</x:v>
      </x:c>
      <x:c r="V145" s="130" t="n">
        <x:f>U145*N145</x:f>
        <x:v>0</x:v>
      </x:c>
      <x:c r="W145" s="130" t="n">
        <x:f>U145*O145</x:f>
        <x:v>0</x:v>
      </x:c>
      <x:c r="X145" s="130" t="n">
        <x:f>U145*P145</x:f>
        <x:v>0</x:v>
      </x:c>
      <x:c r="Y145" s="130" t="n">
        <x:f>U145*Q145</x:f>
        <x:v>0</x:v>
      </x:c>
      <x:c r="Z145" s="130" t="n">
        <x:f>U145*R145</x:f>
        <x:v>0</x:v>
      </x:c>
      <x:c r="AA145" s="130" t="n">
        <x:f>U145*S145</x:f>
        <x:v>0</x:v>
      </x:c>
      <x:c r="AB145" s="130" t="n">
        <x:f>U145*T145</x:f>
        <x:v>0</x:v>
      </x:c>
    </x:row>
    <x:row r="146">
      <x:c r="A146" s="24" t="str">
        <x:f>IF('Réservations'!A146="","",'Réservations'!A146)</x:f>
      </x:c>
      <x:c r="B146" s="76" t="n">
        <x:f>IF('Réservations'!$N146&lt;&gt;"OK",0,MAX(0,MIN('Réservations'!$C146,DATE(Ouverture!$B$4,2,1))-MAX('Réservations'!$B146,DATE(Ouverture!$B$4,1,1))))</x:f>
        <x:v>0</x:v>
      </x:c>
      <x:c r="C146" s="76" t="n">
        <x:f>IF('Réservations'!$N146&lt;&gt;"OK",0,MAX(0,MIN('Réservations'!$C146,DATE(Ouverture!$B$4,3,1))-MAX('Réservations'!$B146,DATE(Ouverture!$B$4,2,1))))</x:f>
        <x:v>0</x:v>
      </x:c>
      <x:c r="D146" s="76" t="n">
        <x:f>IF('Réservations'!$N146&lt;&gt;"OK",0,MAX(0,MIN('Réservations'!$C146,DATE(Ouverture!$B$4,4,1))-MAX('Réservations'!$B146,DATE(Ouverture!$B$4,3,1))))</x:f>
        <x:v>0</x:v>
      </x:c>
      <x:c r="E146" s="76" t="n">
        <x:f>IF('Réservations'!$N146&lt;&gt;"OK",0,MAX(0,MIN('Réservations'!$C146,DATE(Ouverture!$B$4,5,1))-MAX('Réservations'!$B146,DATE(Ouverture!$B$4,4,1))))</x:f>
        <x:v>0</x:v>
      </x:c>
      <x:c r="F146" s="76" t="n">
        <x:f>IF('Réservations'!$N146&lt;&gt;"OK",0,MAX(0,MIN('Réservations'!$C146,DATE(Ouverture!$B$4,6,1))-MAX('Réservations'!$B146,DATE(Ouverture!$B$4,5,1))))</x:f>
        <x:v>0</x:v>
      </x:c>
      <x:c r="G146" s="76" t="n">
        <x:f>IF('Réservations'!$N146&lt;&gt;"OK",0,MAX(0,MIN('Réservations'!$C146,DATE(Ouverture!$B$4,7,1))-MAX('Réservations'!$B146,DATE(Ouverture!$B$4,6,1))))</x:f>
        <x:v>0</x:v>
      </x:c>
      <x:c r="H146" s="76" t="n">
        <x:f>IF('Réservations'!$N146&lt;&gt;"OK",0,MAX(0,MIN('Réservations'!$C146,DATE(Ouverture!$B$4,8,1))-MAX('Réservations'!$B146,DATE(Ouverture!$B$4,7,1))))</x:f>
        <x:v>0</x:v>
      </x:c>
      <x:c r="I146" s="76" t="n">
        <x:f>IF('Réservations'!$N146&lt;&gt;"OK",0,MAX(0,MIN('Réservations'!$C146,DATE(Ouverture!$B$4,9,1))-MAX('Réservations'!$B146,DATE(Ouverture!$B$4,8,1))))</x:f>
        <x:v>0</x:v>
      </x:c>
      <x:c r="J146" s="76" t="n">
        <x:f>IF('Réservations'!$N146&lt;&gt;"OK",0,MAX(0,MIN('Réservations'!$C146,DATE(Ouverture!$B$4,10,1))-MAX('Réservations'!$B146,DATE(Ouverture!$B$4,9,1))))</x:f>
        <x:v>0</x:v>
      </x:c>
      <x:c r="K146" s="76" t="n">
        <x:f>IF('Réservations'!$N146&lt;&gt;"OK",0,MAX(0,MIN('Réservations'!$C146,DATE(Ouverture!$B$4,11,1))-MAX('Réservations'!$B146,DATE(Ouverture!$B$4,10,1))))</x:f>
        <x:v>0</x:v>
      </x:c>
      <x:c r="L146" s="76" t="n">
        <x:f>IF('Réservations'!$N146&lt;&gt;"OK",0,MAX(0,MIN('Réservations'!$C146,DATE(Ouverture!$B$4,12,1))-MAX('Réservations'!$B146,DATE(Ouverture!$B$4,11,1))))</x:f>
        <x:v>0</x:v>
      </x:c>
      <x:c r="M146" s="76" t="n">
        <x:f>IF('Réservations'!$N146&lt;&gt;"OK",0,MAX(0,MIN('Réservations'!$C146,DATE(Ouverture!$B$4,13,1))-MAX('Réservations'!$B146,DATE(Ouverture!$B$4,12,1))))</x:f>
        <x:v>0</x:v>
      </x:c>
      <x:c r="N146" s="130" t="n">
        <x:f>IFERROR(IF('Réservations'!$N146="OK",'Réservations'!$G146/'Réservations'!$F146,0),0)</x:f>
        <x:v>0</x:v>
      </x:c>
      <x:c r="O146" s="130" t="n">
        <x:f>IFERROR(IF('Réservations'!$N146="OK",'Réservations'!$H146/'Réservations'!$F146,0),0)</x:f>
        <x:v>0</x:v>
      </x:c>
      <x:c r="P146" s="130" t="n">
        <x:f>IFERROR(IF('Réservations'!$N146="OK",'Réservations'!$I146/'Réservations'!$F146,0),0)</x:f>
        <x:v>0</x:v>
      </x:c>
      <x:c r="Q146" s="130" t="n">
        <x:f>IFERROR(IF('Réservations'!$N146="OK",'Réservations'!$J146/'Réservations'!$F146,0),0)</x:f>
        <x:v>0</x:v>
      </x:c>
      <x:c r="R146" s="130" t="n">
        <x:f>IFERROR(IF('Réservations'!$N146="OK",'Réservations'!$K146/'Réservations'!$F146,0),0)</x:f>
        <x:v>0</x:v>
      </x:c>
      <x:c r="S146" s="130" t="n">
        <x:f>IFERROR(IF('Réservations'!$N146="OK",'Réservations'!$L146/'Réservations'!$F146,0),0)</x:f>
        <x:v>0</x:v>
      </x:c>
      <x:c r="T146" s="130" t="n">
        <x:f>IFERROR(IF('Réservations'!$N146="OK",'Réservations'!$M146/'Réservations'!$F146,0),0)</x:f>
        <x:v>0</x:v>
      </x:c>
      <x:c r="U146" s="130" t="n">
        <x:f>SUM(B146:M146)</x:f>
        <x:v>0</x:v>
      </x:c>
      <x:c r="V146" s="130" t="n">
        <x:f>U146*N146</x:f>
        <x:v>0</x:v>
      </x:c>
      <x:c r="W146" s="130" t="n">
        <x:f>U146*O146</x:f>
        <x:v>0</x:v>
      </x:c>
      <x:c r="X146" s="130" t="n">
        <x:f>U146*P146</x:f>
        <x:v>0</x:v>
      </x:c>
      <x:c r="Y146" s="130" t="n">
        <x:f>U146*Q146</x:f>
        <x:v>0</x:v>
      </x:c>
      <x:c r="Z146" s="130" t="n">
        <x:f>U146*R146</x:f>
        <x:v>0</x:v>
      </x:c>
      <x:c r="AA146" s="130" t="n">
        <x:f>U146*S146</x:f>
        <x:v>0</x:v>
      </x:c>
      <x:c r="AB146" s="130" t="n">
        <x:f>U146*T146</x:f>
        <x:v>0</x:v>
      </x:c>
    </x:row>
    <x:row r="147">
      <x:c r="A147" s="24" t="str">
        <x:f>IF('Réservations'!A147="","",'Réservations'!A147)</x:f>
      </x:c>
      <x:c r="B147" s="76" t="n">
        <x:f>IF('Réservations'!$N147&lt;&gt;"OK",0,MAX(0,MIN('Réservations'!$C147,DATE(Ouverture!$B$4,2,1))-MAX('Réservations'!$B147,DATE(Ouverture!$B$4,1,1))))</x:f>
        <x:v>0</x:v>
      </x:c>
      <x:c r="C147" s="76" t="n">
        <x:f>IF('Réservations'!$N147&lt;&gt;"OK",0,MAX(0,MIN('Réservations'!$C147,DATE(Ouverture!$B$4,3,1))-MAX('Réservations'!$B147,DATE(Ouverture!$B$4,2,1))))</x:f>
        <x:v>0</x:v>
      </x:c>
      <x:c r="D147" s="76" t="n">
        <x:f>IF('Réservations'!$N147&lt;&gt;"OK",0,MAX(0,MIN('Réservations'!$C147,DATE(Ouverture!$B$4,4,1))-MAX('Réservations'!$B147,DATE(Ouverture!$B$4,3,1))))</x:f>
        <x:v>0</x:v>
      </x:c>
      <x:c r="E147" s="76" t="n">
        <x:f>IF('Réservations'!$N147&lt;&gt;"OK",0,MAX(0,MIN('Réservations'!$C147,DATE(Ouverture!$B$4,5,1))-MAX('Réservations'!$B147,DATE(Ouverture!$B$4,4,1))))</x:f>
        <x:v>0</x:v>
      </x:c>
      <x:c r="F147" s="76" t="n">
        <x:f>IF('Réservations'!$N147&lt;&gt;"OK",0,MAX(0,MIN('Réservations'!$C147,DATE(Ouverture!$B$4,6,1))-MAX('Réservations'!$B147,DATE(Ouverture!$B$4,5,1))))</x:f>
        <x:v>0</x:v>
      </x:c>
      <x:c r="G147" s="76" t="n">
        <x:f>IF('Réservations'!$N147&lt;&gt;"OK",0,MAX(0,MIN('Réservations'!$C147,DATE(Ouverture!$B$4,7,1))-MAX('Réservations'!$B147,DATE(Ouverture!$B$4,6,1))))</x:f>
        <x:v>0</x:v>
      </x:c>
      <x:c r="H147" s="76" t="n">
        <x:f>IF('Réservations'!$N147&lt;&gt;"OK",0,MAX(0,MIN('Réservations'!$C147,DATE(Ouverture!$B$4,8,1))-MAX('Réservations'!$B147,DATE(Ouverture!$B$4,7,1))))</x:f>
        <x:v>0</x:v>
      </x:c>
      <x:c r="I147" s="76" t="n">
        <x:f>IF('Réservations'!$N147&lt;&gt;"OK",0,MAX(0,MIN('Réservations'!$C147,DATE(Ouverture!$B$4,9,1))-MAX('Réservations'!$B147,DATE(Ouverture!$B$4,8,1))))</x:f>
        <x:v>0</x:v>
      </x:c>
      <x:c r="J147" s="76" t="n">
        <x:f>IF('Réservations'!$N147&lt;&gt;"OK",0,MAX(0,MIN('Réservations'!$C147,DATE(Ouverture!$B$4,10,1))-MAX('Réservations'!$B147,DATE(Ouverture!$B$4,9,1))))</x:f>
        <x:v>0</x:v>
      </x:c>
      <x:c r="K147" s="76" t="n">
        <x:f>IF('Réservations'!$N147&lt;&gt;"OK",0,MAX(0,MIN('Réservations'!$C147,DATE(Ouverture!$B$4,11,1))-MAX('Réservations'!$B147,DATE(Ouverture!$B$4,10,1))))</x:f>
        <x:v>0</x:v>
      </x:c>
      <x:c r="L147" s="76" t="n">
        <x:f>IF('Réservations'!$N147&lt;&gt;"OK",0,MAX(0,MIN('Réservations'!$C147,DATE(Ouverture!$B$4,12,1))-MAX('Réservations'!$B147,DATE(Ouverture!$B$4,11,1))))</x:f>
        <x:v>0</x:v>
      </x:c>
      <x:c r="M147" s="76" t="n">
        <x:f>IF('Réservations'!$N147&lt;&gt;"OK",0,MAX(0,MIN('Réservations'!$C147,DATE(Ouverture!$B$4,13,1))-MAX('Réservations'!$B147,DATE(Ouverture!$B$4,12,1))))</x:f>
        <x:v>0</x:v>
      </x:c>
      <x:c r="N147" s="130" t="n">
        <x:f>IFERROR(IF('Réservations'!$N147="OK",'Réservations'!$G147/'Réservations'!$F147,0),0)</x:f>
        <x:v>0</x:v>
      </x:c>
      <x:c r="O147" s="130" t="n">
        <x:f>IFERROR(IF('Réservations'!$N147="OK",'Réservations'!$H147/'Réservations'!$F147,0),0)</x:f>
        <x:v>0</x:v>
      </x:c>
      <x:c r="P147" s="130" t="n">
        <x:f>IFERROR(IF('Réservations'!$N147="OK",'Réservations'!$I147/'Réservations'!$F147,0),0)</x:f>
        <x:v>0</x:v>
      </x:c>
      <x:c r="Q147" s="130" t="n">
        <x:f>IFERROR(IF('Réservations'!$N147="OK",'Réservations'!$J147/'Réservations'!$F147,0),0)</x:f>
        <x:v>0</x:v>
      </x:c>
      <x:c r="R147" s="130" t="n">
        <x:f>IFERROR(IF('Réservations'!$N147="OK",'Réservations'!$K147/'Réservations'!$F147,0),0)</x:f>
        <x:v>0</x:v>
      </x:c>
      <x:c r="S147" s="130" t="n">
        <x:f>IFERROR(IF('Réservations'!$N147="OK",'Réservations'!$L147/'Réservations'!$F147,0),0)</x:f>
        <x:v>0</x:v>
      </x:c>
      <x:c r="T147" s="130" t="n">
        <x:f>IFERROR(IF('Réservations'!$N147="OK",'Réservations'!$M147/'Réservations'!$F147,0),0)</x:f>
        <x:v>0</x:v>
      </x:c>
      <x:c r="U147" s="130" t="n">
        <x:f>SUM(B147:M147)</x:f>
        <x:v>0</x:v>
      </x:c>
      <x:c r="V147" s="130" t="n">
        <x:f>U147*N147</x:f>
        <x:v>0</x:v>
      </x:c>
      <x:c r="W147" s="130" t="n">
        <x:f>U147*O147</x:f>
        <x:v>0</x:v>
      </x:c>
      <x:c r="X147" s="130" t="n">
        <x:f>U147*P147</x:f>
        <x:v>0</x:v>
      </x:c>
      <x:c r="Y147" s="130" t="n">
        <x:f>U147*Q147</x:f>
        <x:v>0</x:v>
      </x:c>
      <x:c r="Z147" s="130" t="n">
        <x:f>U147*R147</x:f>
        <x:v>0</x:v>
      </x:c>
      <x:c r="AA147" s="130" t="n">
        <x:f>U147*S147</x:f>
        <x:v>0</x:v>
      </x:c>
      <x:c r="AB147" s="130" t="n">
        <x:f>U147*T147</x:f>
        <x:v>0</x:v>
      </x:c>
    </x:row>
    <x:row r="148">
      <x:c r="A148" s="24" t="str">
        <x:f>IF('Réservations'!A148="","",'Réservations'!A148)</x:f>
      </x:c>
      <x:c r="B148" s="76" t="n">
        <x:f>IF('Réservations'!$N148&lt;&gt;"OK",0,MAX(0,MIN('Réservations'!$C148,DATE(Ouverture!$B$4,2,1))-MAX('Réservations'!$B148,DATE(Ouverture!$B$4,1,1))))</x:f>
        <x:v>0</x:v>
      </x:c>
      <x:c r="C148" s="76" t="n">
        <x:f>IF('Réservations'!$N148&lt;&gt;"OK",0,MAX(0,MIN('Réservations'!$C148,DATE(Ouverture!$B$4,3,1))-MAX('Réservations'!$B148,DATE(Ouverture!$B$4,2,1))))</x:f>
        <x:v>0</x:v>
      </x:c>
      <x:c r="D148" s="76" t="n">
        <x:f>IF('Réservations'!$N148&lt;&gt;"OK",0,MAX(0,MIN('Réservations'!$C148,DATE(Ouverture!$B$4,4,1))-MAX('Réservations'!$B148,DATE(Ouverture!$B$4,3,1))))</x:f>
        <x:v>0</x:v>
      </x:c>
      <x:c r="E148" s="76" t="n">
        <x:f>IF('Réservations'!$N148&lt;&gt;"OK",0,MAX(0,MIN('Réservations'!$C148,DATE(Ouverture!$B$4,5,1))-MAX('Réservations'!$B148,DATE(Ouverture!$B$4,4,1))))</x:f>
        <x:v>0</x:v>
      </x:c>
      <x:c r="F148" s="76" t="n">
        <x:f>IF('Réservations'!$N148&lt;&gt;"OK",0,MAX(0,MIN('Réservations'!$C148,DATE(Ouverture!$B$4,6,1))-MAX('Réservations'!$B148,DATE(Ouverture!$B$4,5,1))))</x:f>
        <x:v>0</x:v>
      </x:c>
      <x:c r="G148" s="76" t="n">
        <x:f>IF('Réservations'!$N148&lt;&gt;"OK",0,MAX(0,MIN('Réservations'!$C148,DATE(Ouverture!$B$4,7,1))-MAX('Réservations'!$B148,DATE(Ouverture!$B$4,6,1))))</x:f>
        <x:v>0</x:v>
      </x:c>
      <x:c r="H148" s="76" t="n">
        <x:f>IF('Réservations'!$N148&lt;&gt;"OK",0,MAX(0,MIN('Réservations'!$C148,DATE(Ouverture!$B$4,8,1))-MAX('Réservations'!$B148,DATE(Ouverture!$B$4,7,1))))</x:f>
        <x:v>0</x:v>
      </x:c>
      <x:c r="I148" s="76" t="n">
        <x:f>IF('Réservations'!$N148&lt;&gt;"OK",0,MAX(0,MIN('Réservations'!$C148,DATE(Ouverture!$B$4,9,1))-MAX('Réservations'!$B148,DATE(Ouverture!$B$4,8,1))))</x:f>
        <x:v>0</x:v>
      </x:c>
      <x:c r="J148" s="76" t="n">
        <x:f>IF('Réservations'!$N148&lt;&gt;"OK",0,MAX(0,MIN('Réservations'!$C148,DATE(Ouverture!$B$4,10,1))-MAX('Réservations'!$B148,DATE(Ouverture!$B$4,9,1))))</x:f>
        <x:v>0</x:v>
      </x:c>
      <x:c r="K148" s="76" t="n">
        <x:f>IF('Réservations'!$N148&lt;&gt;"OK",0,MAX(0,MIN('Réservations'!$C148,DATE(Ouverture!$B$4,11,1))-MAX('Réservations'!$B148,DATE(Ouverture!$B$4,10,1))))</x:f>
        <x:v>0</x:v>
      </x:c>
      <x:c r="L148" s="76" t="n">
        <x:f>IF('Réservations'!$N148&lt;&gt;"OK",0,MAX(0,MIN('Réservations'!$C148,DATE(Ouverture!$B$4,12,1))-MAX('Réservations'!$B148,DATE(Ouverture!$B$4,11,1))))</x:f>
        <x:v>0</x:v>
      </x:c>
      <x:c r="M148" s="76" t="n">
        <x:f>IF('Réservations'!$N148&lt;&gt;"OK",0,MAX(0,MIN('Réservations'!$C148,DATE(Ouverture!$B$4,13,1))-MAX('Réservations'!$B148,DATE(Ouverture!$B$4,12,1))))</x:f>
        <x:v>0</x:v>
      </x:c>
      <x:c r="N148" s="130" t="n">
        <x:f>IFERROR(IF('Réservations'!$N148="OK",'Réservations'!$G148/'Réservations'!$F148,0),0)</x:f>
        <x:v>0</x:v>
      </x:c>
      <x:c r="O148" s="130" t="n">
        <x:f>IFERROR(IF('Réservations'!$N148="OK",'Réservations'!$H148/'Réservations'!$F148,0),0)</x:f>
        <x:v>0</x:v>
      </x:c>
      <x:c r="P148" s="130" t="n">
        <x:f>IFERROR(IF('Réservations'!$N148="OK",'Réservations'!$I148/'Réservations'!$F148,0),0)</x:f>
        <x:v>0</x:v>
      </x:c>
      <x:c r="Q148" s="130" t="n">
        <x:f>IFERROR(IF('Réservations'!$N148="OK",'Réservations'!$J148/'Réservations'!$F148,0),0)</x:f>
        <x:v>0</x:v>
      </x:c>
      <x:c r="R148" s="130" t="n">
        <x:f>IFERROR(IF('Réservations'!$N148="OK",'Réservations'!$K148/'Réservations'!$F148,0),0)</x:f>
        <x:v>0</x:v>
      </x:c>
      <x:c r="S148" s="130" t="n">
        <x:f>IFERROR(IF('Réservations'!$N148="OK",'Réservations'!$L148/'Réservations'!$F148,0),0)</x:f>
        <x:v>0</x:v>
      </x:c>
      <x:c r="T148" s="130" t="n">
        <x:f>IFERROR(IF('Réservations'!$N148="OK",'Réservations'!$M148/'Réservations'!$F148,0),0)</x:f>
        <x:v>0</x:v>
      </x:c>
      <x:c r="U148" s="130" t="n">
        <x:f>SUM(B148:M148)</x:f>
        <x:v>0</x:v>
      </x:c>
      <x:c r="V148" s="130" t="n">
        <x:f>U148*N148</x:f>
        <x:v>0</x:v>
      </x:c>
      <x:c r="W148" s="130" t="n">
        <x:f>U148*O148</x:f>
        <x:v>0</x:v>
      </x:c>
      <x:c r="X148" s="130" t="n">
        <x:f>U148*P148</x:f>
        <x:v>0</x:v>
      </x:c>
      <x:c r="Y148" s="130" t="n">
        <x:f>U148*Q148</x:f>
        <x:v>0</x:v>
      </x:c>
      <x:c r="Z148" s="130" t="n">
        <x:f>U148*R148</x:f>
        <x:v>0</x:v>
      </x:c>
      <x:c r="AA148" s="130" t="n">
        <x:f>U148*S148</x:f>
        <x:v>0</x:v>
      </x:c>
      <x:c r="AB148" s="130" t="n">
        <x:f>U148*T148</x:f>
        <x:v>0</x:v>
      </x:c>
    </x:row>
    <x:row r="149">
      <x:c r="A149" s="24" t="str">
        <x:f>IF('Réservations'!A149="","",'Réservations'!A149)</x:f>
      </x:c>
      <x:c r="B149" s="76" t="n">
        <x:f>IF('Réservations'!$N149&lt;&gt;"OK",0,MAX(0,MIN('Réservations'!$C149,DATE(Ouverture!$B$4,2,1))-MAX('Réservations'!$B149,DATE(Ouverture!$B$4,1,1))))</x:f>
        <x:v>0</x:v>
      </x:c>
      <x:c r="C149" s="76" t="n">
        <x:f>IF('Réservations'!$N149&lt;&gt;"OK",0,MAX(0,MIN('Réservations'!$C149,DATE(Ouverture!$B$4,3,1))-MAX('Réservations'!$B149,DATE(Ouverture!$B$4,2,1))))</x:f>
        <x:v>0</x:v>
      </x:c>
      <x:c r="D149" s="76" t="n">
        <x:f>IF('Réservations'!$N149&lt;&gt;"OK",0,MAX(0,MIN('Réservations'!$C149,DATE(Ouverture!$B$4,4,1))-MAX('Réservations'!$B149,DATE(Ouverture!$B$4,3,1))))</x:f>
        <x:v>0</x:v>
      </x:c>
      <x:c r="E149" s="76" t="n">
        <x:f>IF('Réservations'!$N149&lt;&gt;"OK",0,MAX(0,MIN('Réservations'!$C149,DATE(Ouverture!$B$4,5,1))-MAX('Réservations'!$B149,DATE(Ouverture!$B$4,4,1))))</x:f>
        <x:v>0</x:v>
      </x:c>
      <x:c r="F149" s="76" t="n">
        <x:f>IF('Réservations'!$N149&lt;&gt;"OK",0,MAX(0,MIN('Réservations'!$C149,DATE(Ouverture!$B$4,6,1))-MAX('Réservations'!$B149,DATE(Ouverture!$B$4,5,1))))</x:f>
        <x:v>0</x:v>
      </x:c>
      <x:c r="G149" s="76" t="n">
        <x:f>IF('Réservations'!$N149&lt;&gt;"OK",0,MAX(0,MIN('Réservations'!$C149,DATE(Ouverture!$B$4,7,1))-MAX('Réservations'!$B149,DATE(Ouverture!$B$4,6,1))))</x:f>
        <x:v>0</x:v>
      </x:c>
      <x:c r="H149" s="76" t="n">
        <x:f>IF('Réservations'!$N149&lt;&gt;"OK",0,MAX(0,MIN('Réservations'!$C149,DATE(Ouverture!$B$4,8,1))-MAX('Réservations'!$B149,DATE(Ouverture!$B$4,7,1))))</x:f>
        <x:v>0</x:v>
      </x:c>
      <x:c r="I149" s="76" t="n">
        <x:f>IF('Réservations'!$N149&lt;&gt;"OK",0,MAX(0,MIN('Réservations'!$C149,DATE(Ouverture!$B$4,9,1))-MAX('Réservations'!$B149,DATE(Ouverture!$B$4,8,1))))</x:f>
        <x:v>0</x:v>
      </x:c>
      <x:c r="J149" s="76" t="n">
        <x:f>IF('Réservations'!$N149&lt;&gt;"OK",0,MAX(0,MIN('Réservations'!$C149,DATE(Ouverture!$B$4,10,1))-MAX('Réservations'!$B149,DATE(Ouverture!$B$4,9,1))))</x:f>
        <x:v>0</x:v>
      </x:c>
      <x:c r="K149" s="76" t="n">
        <x:f>IF('Réservations'!$N149&lt;&gt;"OK",0,MAX(0,MIN('Réservations'!$C149,DATE(Ouverture!$B$4,11,1))-MAX('Réservations'!$B149,DATE(Ouverture!$B$4,10,1))))</x:f>
        <x:v>0</x:v>
      </x:c>
      <x:c r="L149" s="76" t="n">
        <x:f>IF('Réservations'!$N149&lt;&gt;"OK",0,MAX(0,MIN('Réservations'!$C149,DATE(Ouverture!$B$4,12,1))-MAX('Réservations'!$B149,DATE(Ouverture!$B$4,11,1))))</x:f>
        <x:v>0</x:v>
      </x:c>
      <x:c r="M149" s="76" t="n">
        <x:f>IF('Réservations'!$N149&lt;&gt;"OK",0,MAX(0,MIN('Réservations'!$C149,DATE(Ouverture!$B$4,13,1))-MAX('Réservations'!$B149,DATE(Ouverture!$B$4,12,1))))</x:f>
        <x:v>0</x:v>
      </x:c>
      <x:c r="N149" s="130" t="n">
        <x:f>IFERROR(IF('Réservations'!$N149="OK",'Réservations'!$G149/'Réservations'!$F149,0),0)</x:f>
        <x:v>0</x:v>
      </x:c>
      <x:c r="O149" s="130" t="n">
        <x:f>IFERROR(IF('Réservations'!$N149="OK",'Réservations'!$H149/'Réservations'!$F149,0),0)</x:f>
        <x:v>0</x:v>
      </x:c>
      <x:c r="P149" s="130" t="n">
        <x:f>IFERROR(IF('Réservations'!$N149="OK",'Réservations'!$I149/'Réservations'!$F149,0),0)</x:f>
        <x:v>0</x:v>
      </x:c>
      <x:c r="Q149" s="130" t="n">
        <x:f>IFERROR(IF('Réservations'!$N149="OK",'Réservations'!$J149/'Réservations'!$F149,0),0)</x:f>
        <x:v>0</x:v>
      </x:c>
      <x:c r="R149" s="130" t="n">
        <x:f>IFERROR(IF('Réservations'!$N149="OK",'Réservations'!$K149/'Réservations'!$F149,0),0)</x:f>
        <x:v>0</x:v>
      </x:c>
      <x:c r="S149" s="130" t="n">
        <x:f>IFERROR(IF('Réservations'!$N149="OK",'Réservations'!$L149/'Réservations'!$F149,0),0)</x:f>
        <x:v>0</x:v>
      </x:c>
      <x:c r="T149" s="130" t="n">
        <x:f>IFERROR(IF('Réservations'!$N149="OK",'Réservations'!$M149/'Réservations'!$F149,0),0)</x:f>
        <x:v>0</x:v>
      </x:c>
      <x:c r="U149" s="130" t="n">
        <x:f>SUM(B149:M149)</x:f>
        <x:v>0</x:v>
      </x:c>
      <x:c r="V149" s="130" t="n">
        <x:f>U149*N149</x:f>
        <x:v>0</x:v>
      </x:c>
      <x:c r="W149" s="130" t="n">
        <x:f>U149*O149</x:f>
        <x:v>0</x:v>
      </x:c>
      <x:c r="X149" s="130" t="n">
        <x:f>U149*P149</x:f>
        <x:v>0</x:v>
      </x:c>
      <x:c r="Y149" s="130" t="n">
        <x:f>U149*Q149</x:f>
        <x:v>0</x:v>
      </x:c>
      <x:c r="Z149" s="130" t="n">
        <x:f>U149*R149</x:f>
        <x:v>0</x:v>
      </x:c>
      <x:c r="AA149" s="130" t="n">
        <x:f>U149*S149</x:f>
        <x:v>0</x:v>
      </x:c>
      <x:c r="AB149" s="130" t="n">
        <x:f>U149*T149</x:f>
        <x:v>0</x:v>
      </x:c>
    </x:row>
    <x:row r="150">
      <x:c r="A150" s="24" t="str">
        <x:f>IF('Réservations'!A150="","",'Réservations'!A150)</x:f>
      </x:c>
      <x:c r="B150" s="76" t="n">
        <x:f>IF('Réservations'!$N150&lt;&gt;"OK",0,MAX(0,MIN('Réservations'!$C150,DATE(Ouverture!$B$4,2,1))-MAX('Réservations'!$B150,DATE(Ouverture!$B$4,1,1))))</x:f>
        <x:v>0</x:v>
      </x:c>
      <x:c r="C150" s="76" t="n">
        <x:f>IF('Réservations'!$N150&lt;&gt;"OK",0,MAX(0,MIN('Réservations'!$C150,DATE(Ouverture!$B$4,3,1))-MAX('Réservations'!$B150,DATE(Ouverture!$B$4,2,1))))</x:f>
        <x:v>0</x:v>
      </x:c>
      <x:c r="D150" s="76" t="n">
        <x:f>IF('Réservations'!$N150&lt;&gt;"OK",0,MAX(0,MIN('Réservations'!$C150,DATE(Ouverture!$B$4,4,1))-MAX('Réservations'!$B150,DATE(Ouverture!$B$4,3,1))))</x:f>
        <x:v>0</x:v>
      </x:c>
      <x:c r="E150" s="76" t="n">
        <x:f>IF('Réservations'!$N150&lt;&gt;"OK",0,MAX(0,MIN('Réservations'!$C150,DATE(Ouverture!$B$4,5,1))-MAX('Réservations'!$B150,DATE(Ouverture!$B$4,4,1))))</x:f>
        <x:v>0</x:v>
      </x:c>
      <x:c r="F150" s="76" t="n">
        <x:f>IF('Réservations'!$N150&lt;&gt;"OK",0,MAX(0,MIN('Réservations'!$C150,DATE(Ouverture!$B$4,6,1))-MAX('Réservations'!$B150,DATE(Ouverture!$B$4,5,1))))</x:f>
        <x:v>0</x:v>
      </x:c>
      <x:c r="G150" s="76" t="n">
        <x:f>IF('Réservations'!$N150&lt;&gt;"OK",0,MAX(0,MIN('Réservations'!$C150,DATE(Ouverture!$B$4,7,1))-MAX('Réservations'!$B150,DATE(Ouverture!$B$4,6,1))))</x:f>
        <x:v>0</x:v>
      </x:c>
      <x:c r="H150" s="76" t="n">
        <x:f>IF('Réservations'!$N150&lt;&gt;"OK",0,MAX(0,MIN('Réservations'!$C150,DATE(Ouverture!$B$4,8,1))-MAX('Réservations'!$B150,DATE(Ouverture!$B$4,7,1))))</x:f>
        <x:v>0</x:v>
      </x:c>
      <x:c r="I150" s="76" t="n">
        <x:f>IF('Réservations'!$N150&lt;&gt;"OK",0,MAX(0,MIN('Réservations'!$C150,DATE(Ouverture!$B$4,9,1))-MAX('Réservations'!$B150,DATE(Ouverture!$B$4,8,1))))</x:f>
        <x:v>0</x:v>
      </x:c>
      <x:c r="J150" s="76" t="n">
        <x:f>IF('Réservations'!$N150&lt;&gt;"OK",0,MAX(0,MIN('Réservations'!$C150,DATE(Ouverture!$B$4,10,1))-MAX('Réservations'!$B150,DATE(Ouverture!$B$4,9,1))))</x:f>
        <x:v>0</x:v>
      </x:c>
      <x:c r="K150" s="76" t="n">
        <x:f>IF('Réservations'!$N150&lt;&gt;"OK",0,MAX(0,MIN('Réservations'!$C150,DATE(Ouverture!$B$4,11,1))-MAX('Réservations'!$B150,DATE(Ouverture!$B$4,10,1))))</x:f>
        <x:v>0</x:v>
      </x:c>
      <x:c r="L150" s="76" t="n">
        <x:f>IF('Réservations'!$N150&lt;&gt;"OK",0,MAX(0,MIN('Réservations'!$C150,DATE(Ouverture!$B$4,12,1))-MAX('Réservations'!$B150,DATE(Ouverture!$B$4,11,1))))</x:f>
        <x:v>0</x:v>
      </x:c>
      <x:c r="M150" s="76" t="n">
        <x:f>IF('Réservations'!$N150&lt;&gt;"OK",0,MAX(0,MIN('Réservations'!$C150,DATE(Ouverture!$B$4,13,1))-MAX('Réservations'!$B150,DATE(Ouverture!$B$4,12,1))))</x:f>
        <x:v>0</x:v>
      </x:c>
      <x:c r="N150" s="130" t="n">
        <x:f>IFERROR(IF('Réservations'!$N150="OK",'Réservations'!$G150/'Réservations'!$F150,0),0)</x:f>
        <x:v>0</x:v>
      </x:c>
      <x:c r="O150" s="130" t="n">
        <x:f>IFERROR(IF('Réservations'!$N150="OK",'Réservations'!$H150/'Réservations'!$F150,0),0)</x:f>
        <x:v>0</x:v>
      </x:c>
      <x:c r="P150" s="130" t="n">
        <x:f>IFERROR(IF('Réservations'!$N150="OK",'Réservations'!$I150/'Réservations'!$F150,0),0)</x:f>
        <x:v>0</x:v>
      </x:c>
      <x:c r="Q150" s="130" t="n">
        <x:f>IFERROR(IF('Réservations'!$N150="OK",'Réservations'!$J150/'Réservations'!$F150,0),0)</x:f>
        <x:v>0</x:v>
      </x:c>
      <x:c r="R150" s="130" t="n">
        <x:f>IFERROR(IF('Réservations'!$N150="OK",'Réservations'!$K150/'Réservations'!$F150,0),0)</x:f>
        <x:v>0</x:v>
      </x:c>
      <x:c r="S150" s="130" t="n">
        <x:f>IFERROR(IF('Réservations'!$N150="OK",'Réservations'!$L150/'Réservations'!$F150,0),0)</x:f>
        <x:v>0</x:v>
      </x:c>
      <x:c r="T150" s="130" t="n">
        <x:f>IFERROR(IF('Réservations'!$N150="OK",'Réservations'!$M150/'Réservations'!$F150,0),0)</x:f>
        <x:v>0</x:v>
      </x:c>
      <x:c r="U150" s="130" t="n">
        <x:f>SUM(B150:M150)</x:f>
        <x:v>0</x:v>
      </x:c>
      <x:c r="V150" s="130" t="n">
        <x:f>U150*N150</x:f>
        <x:v>0</x:v>
      </x:c>
      <x:c r="W150" s="130" t="n">
        <x:f>U150*O150</x:f>
        <x:v>0</x:v>
      </x:c>
      <x:c r="X150" s="130" t="n">
        <x:f>U150*P150</x:f>
        <x:v>0</x:v>
      </x:c>
      <x:c r="Y150" s="130" t="n">
        <x:f>U150*Q150</x:f>
        <x:v>0</x:v>
      </x:c>
      <x:c r="Z150" s="130" t="n">
        <x:f>U150*R150</x:f>
        <x:v>0</x:v>
      </x:c>
      <x:c r="AA150" s="130" t="n">
        <x:f>U150*S150</x:f>
        <x:v>0</x:v>
      </x:c>
      <x:c r="AB150" s="130" t="n">
        <x:f>U150*T150</x:f>
        <x:v>0</x:v>
      </x:c>
    </x:row>
    <x:row r="151">
      <x:c r="A151" s="24" t="str">
        <x:f>IF('Réservations'!A151="","",'Réservations'!A151)</x:f>
      </x:c>
      <x:c r="B151" s="76" t="n">
        <x:f>IF('Réservations'!$N151&lt;&gt;"OK",0,MAX(0,MIN('Réservations'!$C151,DATE(Ouverture!$B$4,2,1))-MAX('Réservations'!$B151,DATE(Ouverture!$B$4,1,1))))</x:f>
        <x:v>0</x:v>
      </x:c>
      <x:c r="C151" s="76" t="n">
        <x:f>IF('Réservations'!$N151&lt;&gt;"OK",0,MAX(0,MIN('Réservations'!$C151,DATE(Ouverture!$B$4,3,1))-MAX('Réservations'!$B151,DATE(Ouverture!$B$4,2,1))))</x:f>
        <x:v>0</x:v>
      </x:c>
      <x:c r="D151" s="76" t="n">
        <x:f>IF('Réservations'!$N151&lt;&gt;"OK",0,MAX(0,MIN('Réservations'!$C151,DATE(Ouverture!$B$4,4,1))-MAX('Réservations'!$B151,DATE(Ouverture!$B$4,3,1))))</x:f>
        <x:v>0</x:v>
      </x:c>
      <x:c r="E151" s="76" t="n">
        <x:f>IF('Réservations'!$N151&lt;&gt;"OK",0,MAX(0,MIN('Réservations'!$C151,DATE(Ouverture!$B$4,5,1))-MAX('Réservations'!$B151,DATE(Ouverture!$B$4,4,1))))</x:f>
        <x:v>0</x:v>
      </x:c>
      <x:c r="F151" s="76" t="n">
        <x:f>IF('Réservations'!$N151&lt;&gt;"OK",0,MAX(0,MIN('Réservations'!$C151,DATE(Ouverture!$B$4,6,1))-MAX('Réservations'!$B151,DATE(Ouverture!$B$4,5,1))))</x:f>
        <x:v>0</x:v>
      </x:c>
      <x:c r="G151" s="76" t="n">
        <x:f>IF('Réservations'!$N151&lt;&gt;"OK",0,MAX(0,MIN('Réservations'!$C151,DATE(Ouverture!$B$4,7,1))-MAX('Réservations'!$B151,DATE(Ouverture!$B$4,6,1))))</x:f>
        <x:v>0</x:v>
      </x:c>
      <x:c r="H151" s="76" t="n">
        <x:f>IF('Réservations'!$N151&lt;&gt;"OK",0,MAX(0,MIN('Réservations'!$C151,DATE(Ouverture!$B$4,8,1))-MAX('Réservations'!$B151,DATE(Ouverture!$B$4,7,1))))</x:f>
        <x:v>0</x:v>
      </x:c>
      <x:c r="I151" s="76" t="n">
        <x:f>IF('Réservations'!$N151&lt;&gt;"OK",0,MAX(0,MIN('Réservations'!$C151,DATE(Ouverture!$B$4,9,1))-MAX('Réservations'!$B151,DATE(Ouverture!$B$4,8,1))))</x:f>
        <x:v>0</x:v>
      </x:c>
      <x:c r="J151" s="76" t="n">
        <x:f>IF('Réservations'!$N151&lt;&gt;"OK",0,MAX(0,MIN('Réservations'!$C151,DATE(Ouverture!$B$4,10,1))-MAX('Réservations'!$B151,DATE(Ouverture!$B$4,9,1))))</x:f>
        <x:v>0</x:v>
      </x:c>
      <x:c r="K151" s="76" t="n">
        <x:f>IF('Réservations'!$N151&lt;&gt;"OK",0,MAX(0,MIN('Réservations'!$C151,DATE(Ouverture!$B$4,11,1))-MAX('Réservations'!$B151,DATE(Ouverture!$B$4,10,1))))</x:f>
        <x:v>0</x:v>
      </x:c>
      <x:c r="L151" s="76" t="n">
        <x:f>IF('Réservations'!$N151&lt;&gt;"OK",0,MAX(0,MIN('Réservations'!$C151,DATE(Ouverture!$B$4,12,1))-MAX('Réservations'!$B151,DATE(Ouverture!$B$4,11,1))))</x:f>
        <x:v>0</x:v>
      </x:c>
      <x:c r="M151" s="76" t="n">
        <x:f>IF('Réservations'!$N151&lt;&gt;"OK",0,MAX(0,MIN('Réservations'!$C151,DATE(Ouverture!$B$4,13,1))-MAX('Réservations'!$B151,DATE(Ouverture!$B$4,12,1))))</x:f>
        <x:v>0</x:v>
      </x:c>
      <x:c r="N151" s="130" t="n">
        <x:f>IFERROR(IF('Réservations'!$N151="OK",'Réservations'!$G151/'Réservations'!$F151,0),0)</x:f>
        <x:v>0</x:v>
      </x:c>
      <x:c r="O151" s="130" t="n">
        <x:f>IFERROR(IF('Réservations'!$N151="OK",'Réservations'!$H151/'Réservations'!$F151,0),0)</x:f>
        <x:v>0</x:v>
      </x:c>
      <x:c r="P151" s="130" t="n">
        <x:f>IFERROR(IF('Réservations'!$N151="OK",'Réservations'!$I151/'Réservations'!$F151,0),0)</x:f>
        <x:v>0</x:v>
      </x:c>
      <x:c r="Q151" s="130" t="n">
        <x:f>IFERROR(IF('Réservations'!$N151="OK",'Réservations'!$J151/'Réservations'!$F151,0),0)</x:f>
        <x:v>0</x:v>
      </x:c>
      <x:c r="R151" s="130" t="n">
        <x:f>IFERROR(IF('Réservations'!$N151="OK",'Réservations'!$K151/'Réservations'!$F151,0),0)</x:f>
        <x:v>0</x:v>
      </x:c>
      <x:c r="S151" s="130" t="n">
        <x:f>IFERROR(IF('Réservations'!$N151="OK",'Réservations'!$L151/'Réservations'!$F151,0),0)</x:f>
        <x:v>0</x:v>
      </x:c>
      <x:c r="T151" s="130" t="n">
        <x:f>IFERROR(IF('Réservations'!$N151="OK",'Réservations'!$M151/'Réservations'!$F151,0),0)</x:f>
        <x:v>0</x:v>
      </x:c>
      <x:c r="U151" s="130" t="n">
        <x:f>SUM(B151:M151)</x:f>
        <x:v>0</x:v>
      </x:c>
      <x:c r="V151" s="130" t="n">
        <x:f>U151*N151</x:f>
        <x:v>0</x:v>
      </x:c>
      <x:c r="W151" s="130" t="n">
        <x:f>U151*O151</x:f>
        <x:v>0</x:v>
      </x:c>
      <x:c r="X151" s="130" t="n">
        <x:f>U151*P151</x:f>
        <x:v>0</x:v>
      </x:c>
      <x:c r="Y151" s="130" t="n">
        <x:f>U151*Q151</x:f>
        <x:v>0</x:v>
      </x:c>
      <x:c r="Z151" s="130" t="n">
        <x:f>U151*R151</x:f>
        <x:v>0</x:v>
      </x:c>
      <x:c r="AA151" s="130" t="n">
        <x:f>U151*S151</x:f>
        <x:v>0</x:v>
      </x:c>
      <x:c r="AB151" s="130" t="n">
        <x:f>U151*T151</x:f>
        <x:v>0</x:v>
      </x:c>
    </x:row>
    <x:row r="152">
      <x:c r="A152" s="24" t="str">
        <x:f>IF('Réservations'!A152="","",'Réservations'!A152)</x:f>
      </x:c>
      <x:c r="B152" s="76" t="n">
        <x:f>IF('Réservations'!$N152&lt;&gt;"OK",0,MAX(0,MIN('Réservations'!$C152,DATE(Ouverture!$B$4,2,1))-MAX('Réservations'!$B152,DATE(Ouverture!$B$4,1,1))))</x:f>
        <x:v>0</x:v>
      </x:c>
      <x:c r="C152" s="76" t="n">
        <x:f>IF('Réservations'!$N152&lt;&gt;"OK",0,MAX(0,MIN('Réservations'!$C152,DATE(Ouverture!$B$4,3,1))-MAX('Réservations'!$B152,DATE(Ouverture!$B$4,2,1))))</x:f>
        <x:v>0</x:v>
      </x:c>
      <x:c r="D152" s="76" t="n">
        <x:f>IF('Réservations'!$N152&lt;&gt;"OK",0,MAX(0,MIN('Réservations'!$C152,DATE(Ouverture!$B$4,4,1))-MAX('Réservations'!$B152,DATE(Ouverture!$B$4,3,1))))</x:f>
        <x:v>0</x:v>
      </x:c>
      <x:c r="E152" s="76" t="n">
        <x:f>IF('Réservations'!$N152&lt;&gt;"OK",0,MAX(0,MIN('Réservations'!$C152,DATE(Ouverture!$B$4,5,1))-MAX('Réservations'!$B152,DATE(Ouverture!$B$4,4,1))))</x:f>
        <x:v>0</x:v>
      </x:c>
      <x:c r="F152" s="76" t="n">
        <x:f>IF('Réservations'!$N152&lt;&gt;"OK",0,MAX(0,MIN('Réservations'!$C152,DATE(Ouverture!$B$4,6,1))-MAX('Réservations'!$B152,DATE(Ouverture!$B$4,5,1))))</x:f>
        <x:v>0</x:v>
      </x:c>
      <x:c r="G152" s="76" t="n">
        <x:f>IF('Réservations'!$N152&lt;&gt;"OK",0,MAX(0,MIN('Réservations'!$C152,DATE(Ouverture!$B$4,7,1))-MAX('Réservations'!$B152,DATE(Ouverture!$B$4,6,1))))</x:f>
        <x:v>0</x:v>
      </x:c>
      <x:c r="H152" s="76" t="n">
        <x:f>IF('Réservations'!$N152&lt;&gt;"OK",0,MAX(0,MIN('Réservations'!$C152,DATE(Ouverture!$B$4,8,1))-MAX('Réservations'!$B152,DATE(Ouverture!$B$4,7,1))))</x:f>
        <x:v>0</x:v>
      </x:c>
      <x:c r="I152" s="76" t="n">
        <x:f>IF('Réservations'!$N152&lt;&gt;"OK",0,MAX(0,MIN('Réservations'!$C152,DATE(Ouverture!$B$4,9,1))-MAX('Réservations'!$B152,DATE(Ouverture!$B$4,8,1))))</x:f>
        <x:v>0</x:v>
      </x:c>
      <x:c r="J152" s="76" t="n">
        <x:f>IF('Réservations'!$N152&lt;&gt;"OK",0,MAX(0,MIN('Réservations'!$C152,DATE(Ouverture!$B$4,10,1))-MAX('Réservations'!$B152,DATE(Ouverture!$B$4,9,1))))</x:f>
        <x:v>0</x:v>
      </x:c>
      <x:c r="K152" s="76" t="n">
        <x:f>IF('Réservations'!$N152&lt;&gt;"OK",0,MAX(0,MIN('Réservations'!$C152,DATE(Ouverture!$B$4,11,1))-MAX('Réservations'!$B152,DATE(Ouverture!$B$4,10,1))))</x:f>
        <x:v>0</x:v>
      </x:c>
      <x:c r="L152" s="76" t="n">
        <x:f>IF('Réservations'!$N152&lt;&gt;"OK",0,MAX(0,MIN('Réservations'!$C152,DATE(Ouverture!$B$4,12,1))-MAX('Réservations'!$B152,DATE(Ouverture!$B$4,11,1))))</x:f>
        <x:v>0</x:v>
      </x:c>
      <x:c r="M152" s="76" t="n">
        <x:f>IF('Réservations'!$N152&lt;&gt;"OK",0,MAX(0,MIN('Réservations'!$C152,DATE(Ouverture!$B$4,13,1))-MAX('Réservations'!$B152,DATE(Ouverture!$B$4,12,1))))</x:f>
        <x:v>0</x:v>
      </x:c>
      <x:c r="N152" s="130" t="n">
        <x:f>IFERROR(IF('Réservations'!$N152="OK",'Réservations'!$G152/'Réservations'!$F152,0),0)</x:f>
        <x:v>0</x:v>
      </x:c>
      <x:c r="O152" s="130" t="n">
        <x:f>IFERROR(IF('Réservations'!$N152="OK",'Réservations'!$H152/'Réservations'!$F152,0),0)</x:f>
        <x:v>0</x:v>
      </x:c>
      <x:c r="P152" s="130" t="n">
        <x:f>IFERROR(IF('Réservations'!$N152="OK",'Réservations'!$I152/'Réservations'!$F152,0),0)</x:f>
        <x:v>0</x:v>
      </x:c>
      <x:c r="Q152" s="130" t="n">
        <x:f>IFERROR(IF('Réservations'!$N152="OK",'Réservations'!$J152/'Réservations'!$F152,0),0)</x:f>
        <x:v>0</x:v>
      </x:c>
      <x:c r="R152" s="130" t="n">
        <x:f>IFERROR(IF('Réservations'!$N152="OK",'Réservations'!$K152/'Réservations'!$F152,0),0)</x:f>
        <x:v>0</x:v>
      </x:c>
      <x:c r="S152" s="130" t="n">
        <x:f>IFERROR(IF('Réservations'!$N152="OK",'Réservations'!$L152/'Réservations'!$F152,0),0)</x:f>
        <x:v>0</x:v>
      </x:c>
      <x:c r="T152" s="130" t="n">
        <x:f>IFERROR(IF('Réservations'!$N152="OK",'Réservations'!$M152/'Réservations'!$F152,0),0)</x:f>
        <x:v>0</x:v>
      </x:c>
      <x:c r="U152" s="130" t="n">
        <x:f>SUM(B152:M152)</x:f>
        <x:v>0</x:v>
      </x:c>
      <x:c r="V152" s="130" t="n">
        <x:f>U152*N152</x:f>
        <x:v>0</x:v>
      </x:c>
      <x:c r="W152" s="130" t="n">
        <x:f>U152*O152</x:f>
        <x:v>0</x:v>
      </x:c>
      <x:c r="X152" s="130" t="n">
        <x:f>U152*P152</x:f>
        <x:v>0</x:v>
      </x:c>
      <x:c r="Y152" s="130" t="n">
        <x:f>U152*Q152</x:f>
        <x:v>0</x:v>
      </x:c>
      <x:c r="Z152" s="130" t="n">
        <x:f>U152*R152</x:f>
        <x:v>0</x:v>
      </x:c>
      <x:c r="AA152" s="130" t="n">
        <x:f>U152*S152</x:f>
        <x:v>0</x:v>
      </x:c>
      <x:c r="AB152" s="130" t="n">
        <x:f>U152*T152</x:f>
        <x:v>0</x:v>
      </x:c>
    </x:row>
    <x:row r="153">
      <x:c r="A153" s="24" t="str">
        <x:f>IF('Réservations'!A153="","",'Réservations'!A153)</x:f>
      </x:c>
      <x:c r="B153" s="76" t="n">
        <x:f>IF('Réservations'!$N153&lt;&gt;"OK",0,MAX(0,MIN('Réservations'!$C153,DATE(Ouverture!$B$4,2,1))-MAX('Réservations'!$B153,DATE(Ouverture!$B$4,1,1))))</x:f>
        <x:v>0</x:v>
      </x:c>
      <x:c r="C153" s="76" t="n">
        <x:f>IF('Réservations'!$N153&lt;&gt;"OK",0,MAX(0,MIN('Réservations'!$C153,DATE(Ouverture!$B$4,3,1))-MAX('Réservations'!$B153,DATE(Ouverture!$B$4,2,1))))</x:f>
        <x:v>0</x:v>
      </x:c>
      <x:c r="D153" s="76" t="n">
        <x:f>IF('Réservations'!$N153&lt;&gt;"OK",0,MAX(0,MIN('Réservations'!$C153,DATE(Ouverture!$B$4,4,1))-MAX('Réservations'!$B153,DATE(Ouverture!$B$4,3,1))))</x:f>
        <x:v>0</x:v>
      </x:c>
      <x:c r="E153" s="76" t="n">
        <x:f>IF('Réservations'!$N153&lt;&gt;"OK",0,MAX(0,MIN('Réservations'!$C153,DATE(Ouverture!$B$4,5,1))-MAX('Réservations'!$B153,DATE(Ouverture!$B$4,4,1))))</x:f>
        <x:v>0</x:v>
      </x:c>
      <x:c r="F153" s="76" t="n">
        <x:f>IF('Réservations'!$N153&lt;&gt;"OK",0,MAX(0,MIN('Réservations'!$C153,DATE(Ouverture!$B$4,6,1))-MAX('Réservations'!$B153,DATE(Ouverture!$B$4,5,1))))</x:f>
        <x:v>0</x:v>
      </x:c>
      <x:c r="G153" s="76" t="n">
        <x:f>IF('Réservations'!$N153&lt;&gt;"OK",0,MAX(0,MIN('Réservations'!$C153,DATE(Ouverture!$B$4,7,1))-MAX('Réservations'!$B153,DATE(Ouverture!$B$4,6,1))))</x:f>
        <x:v>0</x:v>
      </x:c>
      <x:c r="H153" s="76" t="n">
        <x:f>IF('Réservations'!$N153&lt;&gt;"OK",0,MAX(0,MIN('Réservations'!$C153,DATE(Ouverture!$B$4,8,1))-MAX('Réservations'!$B153,DATE(Ouverture!$B$4,7,1))))</x:f>
        <x:v>0</x:v>
      </x:c>
      <x:c r="I153" s="76" t="n">
        <x:f>IF('Réservations'!$N153&lt;&gt;"OK",0,MAX(0,MIN('Réservations'!$C153,DATE(Ouverture!$B$4,9,1))-MAX('Réservations'!$B153,DATE(Ouverture!$B$4,8,1))))</x:f>
        <x:v>0</x:v>
      </x:c>
      <x:c r="J153" s="76" t="n">
        <x:f>IF('Réservations'!$N153&lt;&gt;"OK",0,MAX(0,MIN('Réservations'!$C153,DATE(Ouverture!$B$4,10,1))-MAX('Réservations'!$B153,DATE(Ouverture!$B$4,9,1))))</x:f>
        <x:v>0</x:v>
      </x:c>
      <x:c r="K153" s="76" t="n">
        <x:f>IF('Réservations'!$N153&lt;&gt;"OK",0,MAX(0,MIN('Réservations'!$C153,DATE(Ouverture!$B$4,11,1))-MAX('Réservations'!$B153,DATE(Ouverture!$B$4,10,1))))</x:f>
        <x:v>0</x:v>
      </x:c>
      <x:c r="L153" s="76" t="n">
        <x:f>IF('Réservations'!$N153&lt;&gt;"OK",0,MAX(0,MIN('Réservations'!$C153,DATE(Ouverture!$B$4,12,1))-MAX('Réservations'!$B153,DATE(Ouverture!$B$4,11,1))))</x:f>
        <x:v>0</x:v>
      </x:c>
      <x:c r="M153" s="76" t="n">
        <x:f>IF('Réservations'!$N153&lt;&gt;"OK",0,MAX(0,MIN('Réservations'!$C153,DATE(Ouverture!$B$4,13,1))-MAX('Réservations'!$B153,DATE(Ouverture!$B$4,12,1))))</x:f>
        <x:v>0</x:v>
      </x:c>
      <x:c r="N153" s="130" t="n">
        <x:f>IFERROR(IF('Réservations'!$N153="OK",'Réservations'!$G153/'Réservations'!$F153,0),0)</x:f>
        <x:v>0</x:v>
      </x:c>
      <x:c r="O153" s="130" t="n">
        <x:f>IFERROR(IF('Réservations'!$N153="OK",'Réservations'!$H153/'Réservations'!$F153,0),0)</x:f>
        <x:v>0</x:v>
      </x:c>
      <x:c r="P153" s="130" t="n">
        <x:f>IFERROR(IF('Réservations'!$N153="OK",'Réservations'!$I153/'Réservations'!$F153,0),0)</x:f>
        <x:v>0</x:v>
      </x:c>
      <x:c r="Q153" s="130" t="n">
        <x:f>IFERROR(IF('Réservations'!$N153="OK",'Réservations'!$J153/'Réservations'!$F153,0),0)</x:f>
        <x:v>0</x:v>
      </x:c>
      <x:c r="R153" s="130" t="n">
        <x:f>IFERROR(IF('Réservations'!$N153="OK",'Réservations'!$K153/'Réservations'!$F153,0),0)</x:f>
        <x:v>0</x:v>
      </x:c>
      <x:c r="S153" s="130" t="n">
        <x:f>IFERROR(IF('Réservations'!$N153="OK",'Réservations'!$L153/'Réservations'!$F153,0),0)</x:f>
        <x:v>0</x:v>
      </x:c>
      <x:c r="T153" s="130" t="n">
        <x:f>IFERROR(IF('Réservations'!$N153="OK",'Réservations'!$M153/'Réservations'!$F153,0),0)</x:f>
        <x:v>0</x:v>
      </x:c>
      <x:c r="U153" s="130" t="n">
        <x:f>SUM(B153:M153)</x:f>
        <x:v>0</x:v>
      </x:c>
      <x:c r="V153" s="130" t="n">
        <x:f>U153*N153</x:f>
        <x:v>0</x:v>
      </x:c>
      <x:c r="W153" s="130" t="n">
        <x:f>U153*O153</x:f>
        <x:v>0</x:v>
      </x:c>
      <x:c r="X153" s="130" t="n">
        <x:f>U153*P153</x:f>
        <x:v>0</x:v>
      </x:c>
      <x:c r="Y153" s="130" t="n">
        <x:f>U153*Q153</x:f>
        <x:v>0</x:v>
      </x:c>
      <x:c r="Z153" s="130" t="n">
        <x:f>U153*R153</x:f>
        <x:v>0</x:v>
      </x:c>
      <x:c r="AA153" s="130" t="n">
        <x:f>U153*S153</x:f>
        <x:v>0</x:v>
      </x:c>
      <x:c r="AB153" s="130" t="n">
        <x:f>U153*T153</x:f>
        <x:v>0</x:v>
      </x:c>
    </x:row>
    <x:row r="154">
      <x:c r="A154" s="24" t="str">
        <x:f>IF('Réservations'!A154="","",'Réservations'!A154)</x:f>
      </x:c>
      <x:c r="B154" s="76" t="n">
        <x:f>IF('Réservations'!$N154&lt;&gt;"OK",0,MAX(0,MIN('Réservations'!$C154,DATE(Ouverture!$B$4,2,1))-MAX('Réservations'!$B154,DATE(Ouverture!$B$4,1,1))))</x:f>
        <x:v>0</x:v>
      </x:c>
      <x:c r="C154" s="76" t="n">
        <x:f>IF('Réservations'!$N154&lt;&gt;"OK",0,MAX(0,MIN('Réservations'!$C154,DATE(Ouverture!$B$4,3,1))-MAX('Réservations'!$B154,DATE(Ouverture!$B$4,2,1))))</x:f>
        <x:v>0</x:v>
      </x:c>
      <x:c r="D154" s="76" t="n">
        <x:f>IF('Réservations'!$N154&lt;&gt;"OK",0,MAX(0,MIN('Réservations'!$C154,DATE(Ouverture!$B$4,4,1))-MAX('Réservations'!$B154,DATE(Ouverture!$B$4,3,1))))</x:f>
        <x:v>0</x:v>
      </x:c>
      <x:c r="E154" s="76" t="n">
        <x:f>IF('Réservations'!$N154&lt;&gt;"OK",0,MAX(0,MIN('Réservations'!$C154,DATE(Ouverture!$B$4,5,1))-MAX('Réservations'!$B154,DATE(Ouverture!$B$4,4,1))))</x:f>
        <x:v>0</x:v>
      </x:c>
      <x:c r="F154" s="76" t="n">
        <x:f>IF('Réservations'!$N154&lt;&gt;"OK",0,MAX(0,MIN('Réservations'!$C154,DATE(Ouverture!$B$4,6,1))-MAX('Réservations'!$B154,DATE(Ouverture!$B$4,5,1))))</x:f>
        <x:v>0</x:v>
      </x:c>
      <x:c r="G154" s="76" t="n">
        <x:f>IF('Réservations'!$N154&lt;&gt;"OK",0,MAX(0,MIN('Réservations'!$C154,DATE(Ouverture!$B$4,7,1))-MAX('Réservations'!$B154,DATE(Ouverture!$B$4,6,1))))</x:f>
        <x:v>0</x:v>
      </x:c>
      <x:c r="H154" s="76" t="n">
        <x:f>IF('Réservations'!$N154&lt;&gt;"OK",0,MAX(0,MIN('Réservations'!$C154,DATE(Ouverture!$B$4,8,1))-MAX('Réservations'!$B154,DATE(Ouverture!$B$4,7,1))))</x:f>
        <x:v>0</x:v>
      </x:c>
      <x:c r="I154" s="76" t="n">
        <x:f>IF('Réservations'!$N154&lt;&gt;"OK",0,MAX(0,MIN('Réservations'!$C154,DATE(Ouverture!$B$4,9,1))-MAX('Réservations'!$B154,DATE(Ouverture!$B$4,8,1))))</x:f>
        <x:v>0</x:v>
      </x:c>
      <x:c r="J154" s="76" t="n">
        <x:f>IF('Réservations'!$N154&lt;&gt;"OK",0,MAX(0,MIN('Réservations'!$C154,DATE(Ouverture!$B$4,10,1))-MAX('Réservations'!$B154,DATE(Ouverture!$B$4,9,1))))</x:f>
        <x:v>0</x:v>
      </x:c>
      <x:c r="K154" s="76" t="n">
        <x:f>IF('Réservations'!$N154&lt;&gt;"OK",0,MAX(0,MIN('Réservations'!$C154,DATE(Ouverture!$B$4,11,1))-MAX('Réservations'!$B154,DATE(Ouverture!$B$4,10,1))))</x:f>
        <x:v>0</x:v>
      </x:c>
      <x:c r="L154" s="76" t="n">
        <x:f>IF('Réservations'!$N154&lt;&gt;"OK",0,MAX(0,MIN('Réservations'!$C154,DATE(Ouverture!$B$4,12,1))-MAX('Réservations'!$B154,DATE(Ouverture!$B$4,11,1))))</x:f>
        <x:v>0</x:v>
      </x:c>
      <x:c r="M154" s="76" t="n">
        <x:f>IF('Réservations'!$N154&lt;&gt;"OK",0,MAX(0,MIN('Réservations'!$C154,DATE(Ouverture!$B$4,13,1))-MAX('Réservations'!$B154,DATE(Ouverture!$B$4,12,1))))</x:f>
        <x:v>0</x:v>
      </x:c>
      <x:c r="N154" s="130" t="n">
        <x:f>IFERROR(IF('Réservations'!$N154="OK",'Réservations'!$G154/'Réservations'!$F154,0),0)</x:f>
        <x:v>0</x:v>
      </x:c>
      <x:c r="O154" s="130" t="n">
        <x:f>IFERROR(IF('Réservations'!$N154="OK",'Réservations'!$H154/'Réservations'!$F154,0),0)</x:f>
        <x:v>0</x:v>
      </x:c>
      <x:c r="P154" s="130" t="n">
        <x:f>IFERROR(IF('Réservations'!$N154="OK",'Réservations'!$I154/'Réservations'!$F154,0),0)</x:f>
        <x:v>0</x:v>
      </x:c>
      <x:c r="Q154" s="130" t="n">
        <x:f>IFERROR(IF('Réservations'!$N154="OK",'Réservations'!$J154/'Réservations'!$F154,0),0)</x:f>
        <x:v>0</x:v>
      </x:c>
      <x:c r="R154" s="130" t="n">
        <x:f>IFERROR(IF('Réservations'!$N154="OK",'Réservations'!$K154/'Réservations'!$F154,0),0)</x:f>
        <x:v>0</x:v>
      </x:c>
      <x:c r="S154" s="130" t="n">
        <x:f>IFERROR(IF('Réservations'!$N154="OK",'Réservations'!$L154/'Réservations'!$F154,0),0)</x:f>
        <x:v>0</x:v>
      </x:c>
      <x:c r="T154" s="130" t="n">
        <x:f>IFERROR(IF('Réservations'!$N154="OK",'Réservations'!$M154/'Réservations'!$F154,0),0)</x:f>
        <x:v>0</x:v>
      </x:c>
      <x:c r="U154" s="130" t="n">
        <x:f>SUM(B154:M154)</x:f>
        <x:v>0</x:v>
      </x:c>
      <x:c r="V154" s="130" t="n">
        <x:f>U154*N154</x:f>
        <x:v>0</x:v>
      </x:c>
      <x:c r="W154" s="130" t="n">
        <x:f>U154*O154</x:f>
        <x:v>0</x:v>
      </x:c>
      <x:c r="X154" s="130" t="n">
        <x:f>U154*P154</x:f>
        <x:v>0</x:v>
      </x:c>
      <x:c r="Y154" s="130" t="n">
        <x:f>U154*Q154</x:f>
        <x:v>0</x:v>
      </x:c>
      <x:c r="Z154" s="130" t="n">
        <x:f>U154*R154</x:f>
        <x:v>0</x:v>
      </x:c>
      <x:c r="AA154" s="130" t="n">
        <x:f>U154*S154</x:f>
        <x:v>0</x:v>
      </x:c>
      <x:c r="AB154" s="130" t="n">
        <x:f>U154*T154</x:f>
        <x:v>0</x:v>
      </x:c>
    </x:row>
    <x:row r="155">
      <x:c r="A155" s="24" t="str">
        <x:f>IF('Réservations'!A155="","",'Réservations'!A155)</x:f>
      </x:c>
      <x:c r="B155" s="76" t="n">
        <x:f>IF('Réservations'!$N155&lt;&gt;"OK",0,MAX(0,MIN('Réservations'!$C155,DATE(Ouverture!$B$4,2,1))-MAX('Réservations'!$B155,DATE(Ouverture!$B$4,1,1))))</x:f>
        <x:v>0</x:v>
      </x:c>
      <x:c r="C155" s="76" t="n">
        <x:f>IF('Réservations'!$N155&lt;&gt;"OK",0,MAX(0,MIN('Réservations'!$C155,DATE(Ouverture!$B$4,3,1))-MAX('Réservations'!$B155,DATE(Ouverture!$B$4,2,1))))</x:f>
        <x:v>0</x:v>
      </x:c>
      <x:c r="D155" s="76" t="n">
        <x:f>IF('Réservations'!$N155&lt;&gt;"OK",0,MAX(0,MIN('Réservations'!$C155,DATE(Ouverture!$B$4,4,1))-MAX('Réservations'!$B155,DATE(Ouverture!$B$4,3,1))))</x:f>
        <x:v>0</x:v>
      </x:c>
      <x:c r="E155" s="76" t="n">
        <x:f>IF('Réservations'!$N155&lt;&gt;"OK",0,MAX(0,MIN('Réservations'!$C155,DATE(Ouverture!$B$4,5,1))-MAX('Réservations'!$B155,DATE(Ouverture!$B$4,4,1))))</x:f>
        <x:v>0</x:v>
      </x:c>
      <x:c r="F155" s="76" t="n">
        <x:f>IF('Réservations'!$N155&lt;&gt;"OK",0,MAX(0,MIN('Réservations'!$C155,DATE(Ouverture!$B$4,6,1))-MAX('Réservations'!$B155,DATE(Ouverture!$B$4,5,1))))</x:f>
        <x:v>0</x:v>
      </x:c>
      <x:c r="G155" s="76" t="n">
        <x:f>IF('Réservations'!$N155&lt;&gt;"OK",0,MAX(0,MIN('Réservations'!$C155,DATE(Ouverture!$B$4,7,1))-MAX('Réservations'!$B155,DATE(Ouverture!$B$4,6,1))))</x:f>
        <x:v>0</x:v>
      </x:c>
      <x:c r="H155" s="76" t="n">
        <x:f>IF('Réservations'!$N155&lt;&gt;"OK",0,MAX(0,MIN('Réservations'!$C155,DATE(Ouverture!$B$4,8,1))-MAX('Réservations'!$B155,DATE(Ouverture!$B$4,7,1))))</x:f>
        <x:v>0</x:v>
      </x:c>
      <x:c r="I155" s="76" t="n">
        <x:f>IF('Réservations'!$N155&lt;&gt;"OK",0,MAX(0,MIN('Réservations'!$C155,DATE(Ouverture!$B$4,9,1))-MAX('Réservations'!$B155,DATE(Ouverture!$B$4,8,1))))</x:f>
        <x:v>0</x:v>
      </x:c>
      <x:c r="J155" s="76" t="n">
        <x:f>IF('Réservations'!$N155&lt;&gt;"OK",0,MAX(0,MIN('Réservations'!$C155,DATE(Ouverture!$B$4,10,1))-MAX('Réservations'!$B155,DATE(Ouverture!$B$4,9,1))))</x:f>
        <x:v>0</x:v>
      </x:c>
      <x:c r="K155" s="76" t="n">
        <x:f>IF('Réservations'!$N155&lt;&gt;"OK",0,MAX(0,MIN('Réservations'!$C155,DATE(Ouverture!$B$4,11,1))-MAX('Réservations'!$B155,DATE(Ouverture!$B$4,10,1))))</x:f>
        <x:v>0</x:v>
      </x:c>
      <x:c r="L155" s="76" t="n">
        <x:f>IF('Réservations'!$N155&lt;&gt;"OK",0,MAX(0,MIN('Réservations'!$C155,DATE(Ouverture!$B$4,12,1))-MAX('Réservations'!$B155,DATE(Ouverture!$B$4,11,1))))</x:f>
        <x:v>0</x:v>
      </x:c>
      <x:c r="M155" s="76" t="n">
        <x:f>IF('Réservations'!$N155&lt;&gt;"OK",0,MAX(0,MIN('Réservations'!$C155,DATE(Ouverture!$B$4,13,1))-MAX('Réservations'!$B155,DATE(Ouverture!$B$4,12,1))))</x:f>
        <x:v>0</x:v>
      </x:c>
      <x:c r="N155" s="130" t="n">
        <x:f>IFERROR(IF('Réservations'!$N155="OK",'Réservations'!$G155/'Réservations'!$F155,0),0)</x:f>
        <x:v>0</x:v>
      </x:c>
      <x:c r="O155" s="130" t="n">
        <x:f>IFERROR(IF('Réservations'!$N155="OK",'Réservations'!$H155/'Réservations'!$F155,0),0)</x:f>
        <x:v>0</x:v>
      </x:c>
      <x:c r="P155" s="130" t="n">
        <x:f>IFERROR(IF('Réservations'!$N155="OK",'Réservations'!$I155/'Réservations'!$F155,0),0)</x:f>
        <x:v>0</x:v>
      </x:c>
      <x:c r="Q155" s="130" t="n">
        <x:f>IFERROR(IF('Réservations'!$N155="OK",'Réservations'!$J155/'Réservations'!$F155,0),0)</x:f>
        <x:v>0</x:v>
      </x:c>
      <x:c r="R155" s="130" t="n">
        <x:f>IFERROR(IF('Réservations'!$N155="OK",'Réservations'!$K155/'Réservations'!$F155,0),0)</x:f>
        <x:v>0</x:v>
      </x:c>
      <x:c r="S155" s="130" t="n">
        <x:f>IFERROR(IF('Réservations'!$N155="OK",'Réservations'!$L155/'Réservations'!$F155,0),0)</x:f>
        <x:v>0</x:v>
      </x:c>
      <x:c r="T155" s="130" t="n">
        <x:f>IFERROR(IF('Réservations'!$N155="OK",'Réservations'!$M155/'Réservations'!$F155,0),0)</x:f>
        <x:v>0</x:v>
      </x:c>
      <x:c r="U155" s="130" t="n">
        <x:f>SUM(B155:M155)</x:f>
        <x:v>0</x:v>
      </x:c>
      <x:c r="V155" s="130" t="n">
        <x:f>U155*N155</x:f>
        <x:v>0</x:v>
      </x:c>
      <x:c r="W155" s="130" t="n">
        <x:f>U155*O155</x:f>
        <x:v>0</x:v>
      </x:c>
      <x:c r="X155" s="130" t="n">
        <x:f>U155*P155</x:f>
        <x:v>0</x:v>
      </x:c>
      <x:c r="Y155" s="130" t="n">
        <x:f>U155*Q155</x:f>
        <x:v>0</x:v>
      </x:c>
      <x:c r="Z155" s="130" t="n">
        <x:f>U155*R155</x:f>
        <x:v>0</x:v>
      </x:c>
      <x:c r="AA155" s="130" t="n">
        <x:f>U155*S155</x:f>
        <x:v>0</x:v>
      </x:c>
      <x:c r="AB155" s="130" t="n">
        <x:f>U155*T155</x:f>
        <x:v>0</x:v>
      </x:c>
    </x:row>
    <x:row r="156">
      <x:c r="A156" s="24" t="str">
        <x:f>IF('Réservations'!A156="","",'Réservations'!A156)</x:f>
      </x:c>
      <x:c r="B156" s="76" t="n">
        <x:f>IF('Réservations'!$N156&lt;&gt;"OK",0,MAX(0,MIN('Réservations'!$C156,DATE(Ouverture!$B$4,2,1))-MAX('Réservations'!$B156,DATE(Ouverture!$B$4,1,1))))</x:f>
        <x:v>0</x:v>
      </x:c>
      <x:c r="C156" s="76" t="n">
        <x:f>IF('Réservations'!$N156&lt;&gt;"OK",0,MAX(0,MIN('Réservations'!$C156,DATE(Ouverture!$B$4,3,1))-MAX('Réservations'!$B156,DATE(Ouverture!$B$4,2,1))))</x:f>
        <x:v>0</x:v>
      </x:c>
      <x:c r="D156" s="76" t="n">
        <x:f>IF('Réservations'!$N156&lt;&gt;"OK",0,MAX(0,MIN('Réservations'!$C156,DATE(Ouverture!$B$4,4,1))-MAX('Réservations'!$B156,DATE(Ouverture!$B$4,3,1))))</x:f>
        <x:v>0</x:v>
      </x:c>
      <x:c r="E156" s="76" t="n">
        <x:f>IF('Réservations'!$N156&lt;&gt;"OK",0,MAX(0,MIN('Réservations'!$C156,DATE(Ouverture!$B$4,5,1))-MAX('Réservations'!$B156,DATE(Ouverture!$B$4,4,1))))</x:f>
        <x:v>0</x:v>
      </x:c>
      <x:c r="F156" s="76" t="n">
        <x:f>IF('Réservations'!$N156&lt;&gt;"OK",0,MAX(0,MIN('Réservations'!$C156,DATE(Ouverture!$B$4,6,1))-MAX('Réservations'!$B156,DATE(Ouverture!$B$4,5,1))))</x:f>
        <x:v>0</x:v>
      </x:c>
      <x:c r="G156" s="76" t="n">
        <x:f>IF('Réservations'!$N156&lt;&gt;"OK",0,MAX(0,MIN('Réservations'!$C156,DATE(Ouverture!$B$4,7,1))-MAX('Réservations'!$B156,DATE(Ouverture!$B$4,6,1))))</x:f>
        <x:v>0</x:v>
      </x:c>
      <x:c r="H156" s="76" t="n">
        <x:f>IF('Réservations'!$N156&lt;&gt;"OK",0,MAX(0,MIN('Réservations'!$C156,DATE(Ouverture!$B$4,8,1))-MAX('Réservations'!$B156,DATE(Ouverture!$B$4,7,1))))</x:f>
        <x:v>0</x:v>
      </x:c>
      <x:c r="I156" s="76" t="n">
        <x:f>IF('Réservations'!$N156&lt;&gt;"OK",0,MAX(0,MIN('Réservations'!$C156,DATE(Ouverture!$B$4,9,1))-MAX('Réservations'!$B156,DATE(Ouverture!$B$4,8,1))))</x:f>
        <x:v>0</x:v>
      </x:c>
      <x:c r="J156" s="76" t="n">
        <x:f>IF('Réservations'!$N156&lt;&gt;"OK",0,MAX(0,MIN('Réservations'!$C156,DATE(Ouverture!$B$4,10,1))-MAX('Réservations'!$B156,DATE(Ouverture!$B$4,9,1))))</x:f>
        <x:v>0</x:v>
      </x:c>
      <x:c r="K156" s="76" t="n">
        <x:f>IF('Réservations'!$N156&lt;&gt;"OK",0,MAX(0,MIN('Réservations'!$C156,DATE(Ouverture!$B$4,11,1))-MAX('Réservations'!$B156,DATE(Ouverture!$B$4,10,1))))</x:f>
        <x:v>0</x:v>
      </x:c>
      <x:c r="L156" s="76" t="n">
        <x:f>IF('Réservations'!$N156&lt;&gt;"OK",0,MAX(0,MIN('Réservations'!$C156,DATE(Ouverture!$B$4,12,1))-MAX('Réservations'!$B156,DATE(Ouverture!$B$4,11,1))))</x:f>
        <x:v>0</x:v>
      </x:c>
      <x:c r="M156" s="76" t="n">
        <x:f>IF('Réservations'!$N156&lt;&gt;"OK",0,MAX(0,MIN('Réservations'!$C156,DATE(Ouverture!$B$4,13,1))-MAX('Réservations'!$B156,DATE(Ouverture!$B$4,12,1))))</x:f>
        <x:v>0</x:v>
      </x:c>
      <x:c r="N156" s="130" t="n">
        <x:f>IFERROR(IF('Réservations'!$N156="OK",'Réservations'!$G156/'Réservations'!$F156,0),0)</x:f>
        <x:v>0</x:v>
      </x:c>
      <x:c r="O156" s="130" t="n">
        <x:f>IFERROR(IF('Réservations'!$N156="OK",'Réservations'!$H156/'Réservations'!$F156,0),0)</x:f>
        <x:v>0</x:v>
      </x:c>
      <x:c r="P156" s="130" t="n">
        <x:f>IFERROR(IF('Réservations'!$N156="OK",'Réservations'!$I156/'Réservations'!$F156,0),0)</x:f>
        <x:v>0</x:v>
      </x:c>
      <x:c r="Q156" s="130" t="n">
        <x:f>IFERROR(IF('Réservations'!$N156="OK",'Réservations'!$J156/'Réservations'!$F156,0),0)</x:f>
        <x:v>0</x:v>
      </x:c>
      <x:c r="R156" s="130" t="n">
        <x:f>IFERROR(IF('Réservations'!$N156="OK",'Réservations'!$K156/'Réservations'!$F156,0),0)</x:f>
        <x:v>0</x:v>
      </x:c>
      <x:c r="S156" s="130" t="n">
        <x:f>IFERROR(IF('Réservations'!$N156="OK",'Réservations'!$L156/'Réservations'!$F156,0),0)</x:f>
        <x:v>0</x:v>
      </x:c>
      <x:c r="T156" s="130" t="n">
        <x:f>IFERROR(IF('Réservations'!$N156="OK",'Réservations'!$M156/'Réservations'!$F156,0),0)</x:f>
        <x:v>0</x:v>
      </x:c>
      <x:c r="U156" s="130" t="n">
        <x:f>SUM(B156:M156)</x:f>
        <x:v>0</x:v>
      </x:c>
      <x:c r="V156" s="130" t="n">
        <x:f>U156*N156</x:f>
        <x:v>0</x:v>
      </x:c>
      <x:c r="W156" s="130" t="n">
        <x:f>U156*O156</x:f>
        <x:v>0</x:v>
      </x:c>
      <x:c r="X156" s="130" t="n">
        <x:f>U156*P156</x:f>
        <x:v>0</x:v>
      </x:c>
      <x:c r="Y156" s="130" t="n">
        <x:f>U156*Q156</x:f>
        <x:v>0</x:v>
      </x:c>
      <x:c r="Z156" s="130" t="n">
        <x:f>U156*R156</x:f>
        <x:v>0</x:v>
      </x:c>
      <x:c r="AA156" s="130" t="n">
        <x:f>U156*S156</x:f>
        <x:v>0</x:v>
      </x:c>
      <x:c r="AB156" s="130" t="n">
        <x:f>U156*T156</x:f>
        <x:v>0</x:v>
      </x:c>
    </x:row>
    <x:row r="157">
      <x:c r="A157" s="24" t="str">
        <x:f>IF('Réservations'!A157="","",'Réservations'!A157)</x:f>
      </x:c>
      <x:c r="B157" s="76" t="n">
        <x:f>IF('Réservations'!$N157&lt;&gt;"OK",0,MAX(0,MIN('Réservations'!$C157,DATE(Ouverture!$B$4,2,1))-MAX('Réservations'!$B157,DATE(Ouverture!$B$4,1,1))))</x:f>
        <x:v>0</x:v>
      </x:c>
      <x:c r="C157" s="76" t="n">
        <x:f>IF('Réservations'!$N157&lt;&gt;"OK",0,MAX(0,MIN('Réservations'!$C157,DATE(Ouverture!$B$4,3,1))-MAX('Réservations'!$B157,DATE(Ouverture!$B$4,2,1))))</x:f>
        <x:v>0</x:v>
      </x:c>
      <x:c r="D157" s="76" t="n">
        <x:f>IF('Réservations'!$N157&lt;&gt;"OK",0,MAX(0,MIN('Réservations'!$C157,DATE(Ouverture!$B$4,4,1))-MAX('Réservations'!$B157,DATE(Ouverture!$B$4,3,1))))</x:f>
        <x:v>0</x:v>
      </x:c>
      <x:c r="E157" s="76" t="n">
        <x:f>IF('Réservations'!$N157&lt;&gt;"OK",0,MAX(0,MIN('Réservations'!$C157,DATE(Ouverture!$B$4,5,1))-MAX('Réservations'!$B157,DATE(Ouverture!$B$4,4,1))))</x:f>
        <x:v>0</x:v>
      </x:c>
      <x:c r="F157" s="76" t="n">
        <x:f>IF('Réservations'!$N157&lt;&gt;"OK",0,MAX(0,MIN('Réservations'!$C157,DATE(Ouverture!$B$4,6,1))-MAX('Réservations'!$B157,DATE(Ouverture!$B$4,5,1))))</x:f>
        <x:v>0</x:v>
      </x:c>
      <x:c r="G157" s="76" t="n">
        <x:f>IF('Réservations'!$N157&lt;&gt;"OK",0,MAX(0,MIN('Réservations'!$C157,DATE(Ouverture!$B$4,7,1))-MAX('Réservations'!$B157,DATE(Ouverture!$B$4,6,1))))</x:f>
        <x:v>0</x:v>
      </x:c>
      <x:c r="H157" s="76" t="n">
        <x:f>IF('Réservations'!$N157&lt;&gt;"OK",0,MAX(0,MIN('Réservations'!$C157,DATE(Ouverture!$B$4,8,1))-MAX('Réservations'!$B157,DATE(Ouverture!$B$4,7,1))))</x:f>
        <x:v>0</x:v>
      </x:c>
      <x:c r="I157" s="76" t="n">
        <x:f>IF('Réservations'!$N157&lt;&gt;"OK",0,MAX(0,MIN('Réservations'!$C157,DATE(Ouverture!$B$4,9,1))-MAX('Réservations'!$B157,DATE(Ouverture!$B$4,8,1))))</x:f>
        <x:v>0</x:v>
      </x:c>
      <x:c r="J157" s="76" t="n">
        <x:f>IF('Réservations'!$N157&lt;&gt;"OK",0,MAX(0,MIN('Réservations'!$C157,DATE(Ouverture!$B$4,10,1))-MAX('Réservations'!$B157,DATE(Ouverture!$B$4,9,1))))</x:f>
        <x:v>0</x:v>
      </x:c>
      <x:c r="K157" s="76" t="n">
        <x:f>IF('Réservations'!$N157&lt;&gt;"OK",0,MAX(0,MIN('Réservations'!$C157,DATE(Ouverture!$B$4,11,1))-MAX('Réservations'!$B157,DATE(Ouverture!$B$4,10,1))))</x:f>
        <x:v>0</x:v>
      </x:c>
      <x:c r="L157" s="76" t="n">
        <x:f>IF('Réservations'!$N157&lt;&gt;"OK",0,MAX(0,MIN('Réservations'!$C157,DATE(Ouverture!$B$4,12,1))-MAX('Réservations'!$B157,DATE(Ouverture!$B$4,11,1))))</x:f>
        <x:v>0</x:v>
      </x:c>
      <x:c r="M157" s="76" t="n">
        <x:f>IF('Réservations'!$N157&lt;&gt;"OK",0,MAX(0,MIN('Réservations'!$C157,DATE(Ouverture!$B$4,13,1))-MAX('Réservations'!$B157,DATE(Ouverture!$B$4,12,1))))</x:f>
        <x:v>0</x:v>
      </x:c>
      <x:c r="N157" s="130" t="n">
        <x:f>IFERROR(IF('Réservations'!$N157="OK",'Réservations'!$G157/'Réservations'!$F157,0),0)</x:f>
        <x:v>0</x:v>
      </x:c>
      <x:c r="O157" s="130" t="n">
        <x:f>IFERROR(IF('Réservations'!$N157="OK",'Réservations'!$H157/'Réservations'!$F157,0),0)</x:f>
        <x:v>0</x:v>
      </x:c>
      <x:c r="P157" s="130" t="n">
        <x:f>IFERROR(IF('Réservations'!$N157="OK",'Réservations'!$I157/'Réservations'!$F157,0),0)</x:f>
        <x:v>0</x:v>
      </x:c>
      <x:c r="Q157" s="130" t="n">
        <x:f>IFERROR(IF('Réservations'!$N157="OK",'Réservations'!$J157/'Réservations'!$F157,0),0)</x:f>
        <x:v>0</x:v>
      </x:c>
      <x:c r="R157" s="130" t="n">
        <x:f>IFERROR(IF('Réservations'!$N157="OK",'Réservations'!$K157/'Réservations'!$F157,0),0)</x:f>
        <x:v>0</x:v>
      </x:c>
      <x:c r="S157" s="130" t="n">
        <x:f>IFERROR(IF('Réservations'!$N157="OK",'Réservations'!$L157/'Réservations'!$F157,0),0)</x:f>
        <x:v>0</x:v>
      </x:c>
      <x:c r="T157" s="130" t="n">
        <x:f>IFERROR(IF('Réservations'!$N157="OK",'Réservations'!$M157/'Réservations'!$F157,0),0)</x:f>
        <x:v>0</x:v>
      </x:c>
      <x:c r="U157" s="130" t="n">
        <x:f>SUM(B157:M157)</x:f>
        <x:v>0</x:v>
      </x:c>
      <x:c r="V157" s="130" t="n">
        <x:f>U157*N157</x:f>
        <x:v>0</x:v>
      </x:c>
      <x:c r="W157" s="130" t="n">
        <x:f>U157*O157</x:f>
        <x:v>0</x:v>
      </x:c>
      <x:c r="X157" s="130" t="n">
        <x:f>U157*P157</x:f>
        <x:v>0</x:v>
      </x:c>
      <x:c r="Y157" s="130" t="n">
        <x:f>U157*Q157</x:f>
        <x:v>0</x:v>
      </x:c>
      <x:c r="Z157" s="130" t="n">
        <x:f>U157*R157</x:f>
        <x:v>0</x:v>
      </x:c>
      <x:c r="AA157" s="130" t="n">
        <x:f>U157*S157</x:f>
        <x:v>0</x:v>
      </x:c>
      <x:c r="AB157" s="130" t="n">
        <x:f>U157*T157</x:f>
        <x:v>0</x:v>
      </x:c>
    </x:row>
    <x:row r="158">
      <x:c r="A158" s="24" t="str">
        <x:f>IF('Réservations'!A158="","",'Réservations'!A158)</x:f>
      </x:c>
      <x:c r="B158" s="76" t="n">
        <x:f>IF('Réservations'!$N158&lt;&gt;"OK",0,MAX(0,MIN('Réservations'!$C158,DATE(Ouverture!$B$4,2,1))-MAX('Réservations'!$B158,DATE(Ouverture!$B$4,1,1))))</x:f>
        <x:v>0</x:v>
      </x:c>
      <x:c r="C158" s="76" t="n">
        <x:f>IF('Réservations'!$N158&lt;&gt;"OK",0,MAX(0,MIN('Réservations'!$C158,DATE(Ouverture!$B$4,3,1))-MAX('Réservations'!$B158,DATE(Ouverture!$B$4,2,1))))</x:f>
        <x:v>0</x:v>
      </x:c>
      <x:c r="D158" s="76" t="n">
        <x:f>IF('Réservations'!$N158&lt;&gt;"OK",0,MAX(0,MIN('Réservations'!$C158,DATE(Ouverture!$B$4,4,1))-MAX('Réservations'!$B158,DATE(Ouverture!$B$4,3,1))))</x:f>
        <x:v>0</x:v>
      </x:c>
      <x:c r="E158" s="76" t="n">
        <x:f>IF('Réservations'!$N158&lt;&gt;"OK",0,MAX(0,MIN('Réservations'!$C158,DATE(Ouverture!$B$4,5,1))-MAX('Réservations'!$B158,DATE(Ouverture!$B$4,4,1))))</x:f>
        <x:v>0</x:v>
      </x:c>
      <x:c r="F158" s="76" t="n">
        <x:f>IF('Réservations'!$N158&lt;&gt;"OK",0,MAX(0,MIN('Réservations'!$C158,DATE(Ouverture!$B$4,6,1))-MAX('Réservations'!$B158,DATE(Ouverture!$B$4,5,1))))</x:f>
        <x:v>0</x:v>
      </x:c>
      <x:c r="G158" s="76" t="n">
        <x:f>IF('Réservations'!$N158&lt;&gt;"OK",0,MAX(0,MIN('Réservations'!$C158,DATE(Ouverture!$B$4,7,1))-MAX('Réservations'!$B158,DATE(Ouverture!$B$4,6,1))))</x:f>
        <x:v>0</x:v>
      </x:c>
      <x:c r="H158" s="76" t="n">
        <x:f>IF('Réservations'!$N158&lt;&gt;"OK",0,MAX(0,MIN('Réservations'!$C158,DATE(Ouverture!$B$4,8,1))-MAX('Réservations'!$B158,DATE(Ouverture!$B$4,7,1))))</x:f>
        <x:v>0</x:v>
      </x:c>
      <x:c r="I158" s="76" t="n">
        <x:f>IF('Réservations'!$N158&lt;&gt;"OK",0,MAX(0,MIN('Réservations'!$C158,DATE(Ouverture!$B$4,9,1))-MAX('Réservations'!$B158,DATE(Ouverture!$B$4,8,1))))</x:f>
        <x:v>0</x:v>
      </x:c>
      <x:c r="J158" s="76" t="n">
        <x:f>IF('Réservations'!$N158&lt;&gt;"OK",0,MAX(0,MIN('Réservations'!$C158,DATE(Ouverture!$B$4,10,1))-MAX('Réservations'!$B158,DATE(Ouverture!$B$4,9,1))))</x:f>
        <x:v>0</x:v>
      </x:c>
      <x:c r="K158" s="76" t="n">
        <x:f>IF('Réservations'!$N158&lt;&gt;"OK",0,MAX(0,MIN('Réservations'!$C158,DATE(Ouverture!$B$4,11,1))-MAX('Réservations'!$B158,DATE(Ouverture!$B$4,10,1))))</x:f>
        <x:v>0</x:v>
      </x:c>
      <x:c r="L158" s="76" t="n">
        <x:f>IF('Réservations'!$N158&lt;&gt;"OK",0,MAX(0,MIN('Réservations'!$C158,DATE(Ouverture!$B$4,12,1))-MAX('Réservations'!$B158,DATE(Ouverture!$B$4,11,1))))</x:f>
        <x:v>0</x:v>
      </x:c>
      <x:c r="M158" s="76" t="n">
        <x:f>IF('Réservations'!$N158&lt;&gt;"OK",0,MAX(0,MIN('Réservations'!$C158,DATE(Ouverture!$B$4,13,1))-MAX('Réservations'!$B158,DATE(Ouverture!$B$4,12,1))))</x:f>
        <x:v>0</x:v>
      </x:c>
      <x:c r="N158" s="130" t="n">
        <x:f>IFERROR(IF('Réservations'!$N158="OK",'Réservations'!$G158/'Réservations'!$F158,0),0)</x:f>
        <x:v>0</x:v>
      </x:c>
      <x:c r="O158" s="130" t="n">
        <x:f>IFERROR(IF('Réservations'!$N158="OK",'Réservations'!$H158/'Réservations'!$F158,0),0)</x:f>
        <x:v>0</x:v>
      </x:c>
      <x:c r="P158" s="130" t="n">
        <x:f>IFERROR(IF('Réservations'!$N158="OK",'Réservations'!$I158/'Réservations'!$F158,0),0)</x:f>
        <x:v>0</x:v>
      </x:c>
      <x:c r="Q158" s="130" t="n">
        <x:f>IFERROR(IF('Réservations'!$N158="OK",'Réservations'!$J158/'Réservations'!$F158,0),0)</x:f>
        <x:v>0</x:v>
      </x:c>
      <x:c r="R158" s="130" t="n">
        <x:f>IFERROR(IF('Réservations'!$N158="OK",'Réservations'!$K158/'Réservations'!$F158,0),0)</x:f>
        <x:v>0</x:v>
      </x:c>
      <x:c r="S158" s="130" t="n">
        <x:f>IFERROR(IF('Réservations'!$N158="OK",'Réservations'!$L158/'Réservations'!$F158,0),0)</x:f>
        <x:v>0</x:v>
      </x:c>
      <x:c r="T158" s="130" t="n">
        <x:f>IFERROR(IF('Réservations'!$N158="OK",'Réservations'!$M158/'Réservations'!$F158,0),0)</x:f>
        <x:v>0</x:v>
      </x:c>
      <x:c r="U158" s="130" t="n">
        <x:f>SUM(B158:M158)</x:f>
        <x:v>0</x:v>
      </x:c>
      <x:c r="V158" s="130" t="n">
        <x:f>U158*N158</x:f>
        <x:v>0</x:v>
      </x:c>
      <x:c r="W158" s="130" t="n">
        <x:f>U158*O158</x:f>
        <x:v>0</x:v>
      </x:c>
      <x:c r="X158" s="130" t="n">
        <x:f>U158*P158</x:f>
        <x:v>0</x:v>
      </x:c>
      <x:c r="Y158" s="130" t="n">
        <x:f>U158*Q158</x:f>
        <x:v>0</x:v>
      </x:c>
      <x:c r="Z158" s="130" t="n">
        <x:f>U158*R158</x:f>
        <x:v>0</x:v>
      </x:c>
      <x:c r="AA158" s="130" t="n">
        <x:f>U158*S158</x:f>
        <x:v>0</x:v>
      </x:c>
      <x:c r="AB158" s="130" t="n">
        <x:f>U158*T158</x:f>
        <x:v>0</x:v>
      </x:c>
    </x:row>
    <x:row r="159">
      <x:c r="A159" s="24" t="str">
        <x:f>IF('Réservations'!A159="","",'Réservations'!A159)</x:f>
      </x:c>
      <x:c r="B159" s="76" t="n">
        <x:f>IF('Réservations'!$N159&lt;&gt;"OK",0,MAX(0,MIN('Réservations'!$C159,DATE(Ouverture!$B$4,2,1))-MAX('Réservations'!$B159,DATE(Ouverture!$B$4,1,1))))</x:f>
        <x:v>0</x:v>
      </x:c>
      <x:c r="C159" s="76" t="n">
        <x:f>IF('Réservations'!$N159&lt;&gt;"OK",0,MAX(0,MIN('Réservations'!$C159,DATE(Ouverture!$B$4,3,1))-MAX('Réservations'!$B159,DATE(Ouverture!$B$4,2,1))))</x:f>
        <x:v>0</x:v>
      </x:c>
      <x:c r="D159" s="76" t="n">
        <x:f>IF('Réservations'!$N159&lt;&gt;"OK",0,MAX(0,MIN('Réservations'!$C159,DATE(Ouverture!$B$4,4,1))-MAX('Réservations'!$B159,DATE(Ouverture!$B$4,3,1))))</x:f>
        <x:v>0</x:v>
      </x:c>
      <x:c r="E159" s="76" t="n">
        <x:f>IF('Réservations'!$N159&lt;&gt;"OK",0,MAX(0,MIN('Réservations'!$C159,DATE(Ouverture!$B$4,5,1))-MAX('Réservations'!$B159,DATE(Ouverture!$B$4,4,1))))</x:f>
        <x:v>0</x:v>
      </x:c>
      <x:c r="F159" s="76" t="n">
        <x:f>IF('Réservations'!$N159&lt;&gt;"OK",0,MAX(0,MIN('Réservations'!$C159,DATE(Ouverture!$B$4,6,1))-MAX('Réservations'!$B159,DATE(Ouverture!$B$4,5,1))))</x:f>
        <x:v>0</x:v>
      </x:c>
      <x:c r="G159" s="76" t="n">
        <x:f>IF('Réservations'!$N159&lt;&gt;"OK",0,MAX(0,MIN('Réservations'!$C159,DATE(Ouverture!$B$4,7,1))-MAX('Réservations'!$B159,DATE(Ouverture!$B$4,6,1))))</x:f>
        <x:v>0</x:v>
      </x:c>
      <x:c r="H159" s="76" t="n">
        <x:f>IF('Réservations'!$N159&lt;&gt;"OK",0,MAX(0,MIN('Réservations'!$C159,DATE(Ouverture!$B$4,8,1))-MAX('Réservations'!$B159,DATE(Ouverture!$B$4,7,1))))</x:f>
        <x:v>0</x:v>
      </x:c>
      <x:c r="I159" s="76" t="n">
        <x:f>IF('Réservations'!$N159&lt;&gt;"OK",0,MAX(0,MIN('Réservations'!$C159,DATE(Ouverture!$B$4,9,1))-MAX('Réservations'!$B159,DATE(Ouverture!$B$4,8,1))))</x:f>
        <x:v>0</x:v>
      </x:c>
      <x:c r="J159" s="76" t="n">
        <x:f>IF('Réservations'!$N159&lt;&gt;"OK",0,MAX(0,MIN('Réservations'!$C159,DATE(Ouverture!$B$4,10,1))-MAX('Réservations'!$B159,DATE(Ouverture!$B$4,9,1))))</x:f>
        <x:v>0</x:v>
      </x:c>
      <x:c r="K159" s="76" t="n">
        <x:f>IF('Réservations'!$N159&lt;&gt;"OK",0,MAX(0,MIN('Réservations'!$C159,DATE(Ouverture!$B$4,11,1))-MAX('Réservations'!$B159,DATE(Ouverture!$B$4,10,1))))</x:f>
        <x:v>0</x:v>
      </x:c>
      <x:c r="L159" s="76" t="n">
        <x:f>IF('Réservations'!$N159&lt;&gt;"OK",0,MAX(0,MIN('Réservations'!$C159,DATE(Ouverture!$B$4,12,1))-MAX('Réservations'!$B159,DATE(Ouverture!$B$4,11,1))))</x:f>
        <x:v>0</x:v>
      </x:c>
      <x:c r="M159" s="76" t="n">
        <x:f>IF('Réservations'!$N159&lt;&gt;"OK",0,MAX(0,MIN('Réservations'!$C159,DATE(Ouverture!$B$4,13,1))-MAX('Réservations'!$B159,DATE(Ouverture!$B$4,12,1))))</x:f>
        <x:v>0</x:v>
      </x:c>
      <x:c r="N159" s="130" t="n">
        <x:f>IFERROR(IF('Réservations'!$N159="OK",'Réservations'!$G159/'Réservations'!$F159,0),0)</x:f>
        <x:v>0</x:v>
      </x:c>
      <x:c r="O159" s="130" t="n">
        <x:f>IFERROR(IF('Réservations'!$N159="OK",'Réservations'!$H159/'Réservations'!$F159,0),0)</x:f>
        <x:v>0</x:v>
      </x:c>
      <x:c r="P159" s="130" t="n">
        <x:f>IFERROR(IF('Réservations'!$N159="OK",'Réservations'!$I159/'Réservations'!$F159,0),0)</x:f>
        <x:v>0</x:v>
      </x:c>
      <x:c r="Q159" s="130" t="n">
        <x:f>IFERROR(IF('Réservations'!$N159="OK",'Réservations'!$J159/'Réservations'!$F159,0),0)</x:f>
        <x:v>0</x:v>
      </x:c>
      <x:c r="R159" s="130" t="n">
        <x:f>IFERROR(IF('Réservations'!$N159="OK",'Réservations'!$K159/'Réservations'!$F159,0),0)</x:f>
        <x:v>0</x:v>
      </x:c>
      <x:c r="S159" s="130" t="n">
        <x:f>IFERROR(IF('Réservations'!$N159="OK",'Réservations'!$L159/'Réservations'!$F159,0),0)</x:f>
        <x:v>0</x:v>
      </x:c>
      <x:c r="T159" s="130" t="n">
        <x:f>IFERROR(IF('Réservations'!$N159="OK",'Réservations'!$M159/'Réservations'!$F159,0),0)</x:f>
        <x:v>0</x:v>
      </x:c>
      <x:c r="U159" s="130" t="n">
        <x:f>SUM(B159:M159)</x:f>
        <x:v>0</x:v>
      </x:c>
      <x:c r="V159" s="130" t="n">
        <x:f>U159*N159</x:f>
        <x:v>0</x:v>
      </x:c>
      <x:c r="W159" s="130" t="n">
        <x:f>U159*O159</x:f>
        <x:v>0</x:v>
      </x:c>
      <x:c r="X159" s="130" t="n">
        <x:f>U159*P159</x:f>
        <x:v>0</x:v>
      </x:c>
      <x:c r="Y159" s="130" t="n">
        <x:f>U159*Q159</x:f>
        <x:v>0</x:v>
      </x:c>
      <x:c r="Z159" s="130" t="n">
        <x:f>U159*R159</x:f>
        <x:v>0</x:v>
      </x:c>
      <x:c r="AA159" s="130" t="n">
        <x:f>U159*S159</x:f>
        <x:v>0</x:v>
      </x:c>
      <x:c r="AB159" s="130" t="n">
        <x:f>U159*T159</x:f>
        <x:v>0</x:v>
      </x:c>
    </x:row>
    <x:row r="160">
      <x:c r="A160" s="24" t="str">
        <x:f>IF('Réservations'!A160="","",'Réservations'!A160)</x:f>
      </x:c>
      <x:c r="B160" s="76" t="n">
        <x:f>IF('Réservations'!$N160&lt;&gt;"OK",0,MAX(0,MIN('Réservations'!$C160,DATE(Ouverture!$B$4,2,1))-MAX('Réservations'!$B160,DATE(Ouverture!$B$4,1,1))))</x:f>
        <x:v>0</x:v>
      </x:c>
      <x:c r="C160" s="76" t="n">
        <x:f>IF('Réservations'!$N160&lt;&gt;"OK",0,MAX(0,MIN('Réservations'!$C160,DATE(Ouverture!$B$4,3,1))-MAX('Réservations'!$B160,DATE(Ouverture!$B$4,2,1))))</x:f>
        <x:v>0</x:v>
      </x:c>
      <x:c r="D160" s="76" t="n">
        <x:f>IF('Réservations'!$N160&lt;&gt;"OK",0,MAX(0,MIN('Réservations'!$C160,DATE(Ouverture!$B$4,4,1))-MAX('Réservations'!$B160,DATE(Ouverture!$B$4,3,1))))</x:f>
        <x:v>0</x:v>
      </x:c>
      <x:c r="E160" s="76" t="n">
        <x:f>IF('Réservations'!$N160&lt;&gt;"OK",0,MAX(0,MIN('Réservations'!$C160,DATE(Ouverture!$B$4,5,1))-MAX('Réservations'!$B160,DATE(Ouverture!$B$4,4,1))))</x:f>
        <x:v>0</x:v>
      </x:c>
      <x:c r="F160" s="76" t="n">
        <x:f>IF('Réservations'!$N160&lt;&gt;"OK",0,MAX(0,MIN('Réservations'!$C160,DATE(Ouverture!$B$4,6,1))-MAX('Réservations'!$B160,DATE(Ouverture!$B$4,5,1))))</x:f>
        <x:v>0</x:v>
      </x:c>
      <x:c r="G160" s="76" t="n">
        <x:f>IF('Réservations'!$N160&lt;&gt;"OK",0,MAX(0,MIN('Réservations'!$C160,DATE(Ouverture!$B$4,7,1))-MAX('Réservations'!$B160,DATE(Ouverture!$B$4,6,1))))</x:f>
        <x:v>0</x:v>
      </x:c>
      <x:c r="H160" s="76" t="n">
        <x:f>IF('Réservations'!$N160&lt;&gt;"OK",0,MAX(0,MIN('Réservations'!$C160,DATE(Ouverture!$B$4,8,1))-MAX('Réservations'!$B160,DATE(Ouverture!$B$4,7,1))))</x:f>
        <x:v>0</x:v>
      </x:c>
      <x:c r="I160" s="76" t="n">
        <x:f>IF('Réservations'!$N160&lt;&gt;"OK",0,MAX(0,MIN('Réservations'!$C160,DATE(Ouverture!$B$4,9,1))-MAX('Réservations'!$B160,DATE(Ouverture!$B$4,8,1))))</x:f>
        <x:v>0</x:v>
      </x:c>
      <x:c r="J160" s="76" t="n">
        <x:f>IF('Réservations'!$N160&lt;&gt;"OK",0,MAX(0,MIN('Réservations'!$C160,DATE(Ouverture!$B$4,10,1))-MAX('Réservations'!$B160,DATE(Ouverture!$B$4,9,1))))</x:f>
        <x:v>0</x:v>
      </x:c>
      <x:c r="K160" s="76" t="n">
        <x:f>IF('Réservations'!$N160&lt;&gt;"OK",0,MAX(0,MIN('Réservations'!$C160,DATE(Ouverture!$B$4,11,1))-MAX('Réservations'!$B160,DATE(Ouverture!$B$4,10,1))))</x:f>
        <x:v>0</x:v>
      </x:c>
      <x:c r="L160" s="76" t="n">
        <x:f>IF('Réservations'!$N160&lt;&gt;"OK",0,MAX(0,MIN('Réservations'!$C160,DATE(Ouverture!$B$4,12,1))-MAX('Réservations'!$B160,DATE(Ouverture!$B$4,11,1))))</x:f>
        <x:v>0</x:v>
      </x:c>
      <x:c r="M160" s="76" t="n">
        <x:f>IF('Réservations'!$N160&lt;&gt;"OK",0,MAX(0,MIN('Réservations'!$C160,DATE(Ouverture!$B$4,13,1))-MAX('Réservations'!$B160,DATE(Ouverture!$B$4,12,1))))</x:f>
        <x:v>0</x:v>
      </x:c>
      <x:c r="N160" s="130" t="n">
        <x:f>IFERROR(IF('Réservations'!$N160="OK",'Réservations'!$G160/'Réservations'!$F160,0),0)</x:f>
        <x:v>0</x:v>
      </x:c>
      <x:c r="O160" s="130" t="n">
        <x:f>IFERROR(IF('Réservations'!$N160="OK",'Réservations'!$H160/'Réservations'!$F160,0),0)</x:f>
        <x:v>0</x:v>
      </x:c>
      <x:c r="P160" s="130" t="n">
        <x:f>IFERROR(IF('Réservations'!$N160="OK",'Réservations'!$I160/'Réservations'!$F160,0),0)</x:f>
        <x:v>0</x:v>
      </x:c>
      <x:c r="Q160" s="130" t="n">
        <x:f>IFERROR(IF('Réservations'!$N160="OK",'Réservations'!$J160/'Réservations'!$F160,0),0)</x:f>
        <x:v>0</x:v>
      </x:c>
      <x:c r="R160" s="130" t="n">
        <x:f>IFERROR(IF('Réservations'!$N160="OK",'Réservations'!$K160/'Réservations'!$F160,0),0)</x:f>
        <x:v>0</x:v>
      </x:c>
      <x:c r="S160" s="130" t="n">
        <x:f>IFERROR(IF('Réservations'!$N160="OK",'Réservations'!$L160/'Réservations'!$F160,0),0)</x:f>
        <x:v>0</x:v>
      </x:c>
      <x:c r="T160" s="130" t="n">
        <x:f>IFERROR(IF('Réservations'!$N160="OK",'Réservations'!$M160/'Réservations'!$F160,0),0)</x:f>
        <x:v>0</x:v>
      </x:c>
      <x:c r="U160" s="130" t="n">
        <x:f>SUM(B160:M160)</x:f>
        <x:v>0</x:v>
      </x:c>
      <x:c r="V160" s="130" t="n">
        <x:f>U160*N160</x:f>
        <x:v>0</x:v>
      </x:c>
      <x:c r="W160" s="130" t="n">
        <x:f>U160*O160</x:f>
        <x:v>0</x:v>
      </x:c>
      <x:c r="X160" s="130" t="n">
        <x:f>U160*P160</x:f>
        <x:v>0</x:v>
      </x:c>
      <x:c r="Y160" s="130" t="n">
        <x:f>U160*Q160</x:f>
        <x:v>0</x:v>
      </x:c>
      <x:c r="Z160" s="130" t="n">
        <x:f>U160*R160</x:f>
        <x:v>0</x:v>
      </x:c>
      <x:c r="AA160" s="130" t="n">
        <x:f>U160*S160</x:f>
        <x:v>0</x:v>
      </x:c>
      <x:c r="AB160" s="130" t="n">
        <x:f>U160*T160</x:f>
        <x:v>0</x:v>
      </x:c>
    </x:row>
    <x:row r="161">
      <x:c r="A161" s="24" t="str">
        <x:f>IF('Réservations'!A161="","",'Réservations'!A161)</x:f>
      </x:c>
      <x:c r="B161" s="76" t="n">
        <x:f>IF('Réservations'!$N161&lt;&gt;"OK",0,MAX(0,MIN('Réservations'!$C161,DATE(Ouverture!$B$4,2,1))-MAX('Réservations'!$B161,DATE(Ouverture!$B$4,1,1))))</x:f>
        <x:v>0</x:v>
      </x:c>
      <x:c r="C161" s="76" t="n">
        <x:f>IF('Réservations'!$N161&lt;&gt;"OK",0,MAX(0,MIN('Réservations'!$C161,DATE(Ouverture!$B$4,3,1))-MAX('Réservations'!$B161,DATE(Ouverture!$B$4,2,1))))</x:f>
        <x:v>0</x:v>
      </x:c>
      <x:c r="D161" s="76" t="n">
        <x:f>IF('Réservations'!$N161&lt;&gt;"OK",0,MAX(0,MIN('Réservations'!$C161,DATE(Ouverture!$B$4,4,1))-MAX('Réservations'!$B161,DATE(Ouverture!$B$4,3,1))))</x:f>
        <x:v>0</x:v>
      </x:c>
      <x:c r="E161" s="76" t="n">
        <x:f>IF('Réservations'!$N161&lt;&gt;"OK",0,MAX(0,MIN('Réservations'!$C161,DATE(Ouverture!$B$4,5,1))-MAX('Réservations'!$B161,DATE(Ouverture!$B$4,4,1))))</x:f>
        <x:v>0</x:v>
      </x:c>
      <x:c r="F161" s="76" t="n">
        <x:f>IF('Réservations'!$N161&lt;&gt;"OK",0,MAX(0,MIN('Réservations'!$C161,DATE(Ouverture!$B$4,6,1))-MAX('Réservations'!$B161,DATE(Ouverture!$B$4,5,1))))</x:f>
        <x:v>0</x:v>
      </x:c>
      <x:c r="G161" s="76" t="n">
        <x:f>IF('Réservations'!$N161&lt;&gt;"OK",0,MAX(0,MIN('Réservations'!$C161,DATE(Ouverture!$B$4,7,1))-MAX('Réservations'!$B161,DATE(Ouverture!$B$4,6,1))))</x:f>
        <x:v>0</x:v>
      </x:c>
      <x:c r="H161" s="76" t="n">
        <x:f>IF('Réservations'!$N161&lt;&gt;"OK",0,MAX(0,MIN('Réservations'!$C161,DATE(Ouverture!$B$4,8,1))-MAX('Réservations'!$B161,DATE(Ouverture!$B$4,7,1))))</x:f>
        <x:v>0</x:v>
      </x:c>
      <x:c r="I161" s="76" t="n">
        <x:f>IF('Réservations'!$N161&lt;&gt;"OK",0,MAX(0,MIN('Réservations'!$C161,DATE(Ouverture!$B$4,9,1))-MAX('Réservations'!$B161,DATE(Ouverture!$B$4,8,1))))</x:f>
        <x:v>0</x:v>
      </x:c>
      <x:c r="J161" s="76" t="n">
        <x:f>IF('Réservations'!$N161&lt;&gt;"OK",0,MAX(0,MIN('Réservations'!$C161,DATE(Ouverture!$B$4,10,1))-MAX('Réservations'!$B161,DATE(Ouverture!$B$4,9,1))))</x:f>
        <x:v>0</x:v>
      </x:c>
      <x:c r="K161" s="76" t="n">
        <x:f>IF('Réservations'!$N161&lt;&gt;"OK",0,MAX(0,MIN('Réservations'!$C161,DATE(Ouverture!$B$4,11,1))-MAX('Réservations'!$B161,DATE(Ouverture!$B$4,10,1))))</x:f>
        <x:v>0</x:v>
      </x:c>
      <x:c r="L161" s="76" t="n">
        <x:f>IF('Réservations'!$N161&lt;&gt;"OK",0,MAX(0,MIN('Réservations'!$C161,DATE(Ouverture!$B$4,12,1))-MAX('Réservations'!$B161,DATE(Ouverture!$B$4,11,1))))</x:f>
        <x:v>0</x:v>
      </x:c>
      <x:c r="M161" s="76" t="n">
        <x:f>IF('Réservations'!$N161&lt;&gt;"OK",0,MAX(0,MIN('Réservations'!$C161,DATE(Ouverture!$B$4,13,1))-MAX('Réservations'!$B161,DATE(Ouverture!$B$4,12,1))))</x:f>
        <x:v>0</x:v>
      </x:c>
      <x:c r="N161" s="130" t="n">
        <x:f>IFERROR(IF('Réservations'!$N161="OK",'Réservations'!$G161/'Réservations'!$F161,0),0)</x:f>
        <x:v>0</x:v>
      </x:c>
      <x:c r="O161" s="130" t="n">
        <x:f>IFERROR(IF('Réservations'!$N161="OK",'Réservations'!$H161/'Réservations'!$F161,0),0)</x:f>
        <x:v>0</x:v>
      </x:c>
      <x:c r="P161" s="130" t="n">
        <x:f>IFERROR(IF('Réservations'!$N161="OK",'Réservations'!$I161/'Réservations'!$F161,0),0)</x:f>
        <x:v>0</x:v>
      </x:c>
      <x:c r="Q161" s="130" t="n">
        <x:f>IFERROR(IF('Réservations'!$N161="OK",'Réservations'!$J161/'Réservations'!$F161,0),0)</x:f>
        <x:v>0</x:v>
      </x:c>
      <x:c r="R161" s="130" t="n">
        <x:f>IFERROR(IF('Réservations'!$N161="OK",'Réservations'!$K161/'Réservations'!$F161,0),0)</x:f>
        <x:v>0</x:v>
      </x:c>
      <x:c r="S161" s="130" t="n">
        <x:f>IFERROR(IF('Réservations'!$N161="OK",'Réservations'!$L161/'Réservations'!$F161,0),0)</x:f>
        <x:v>0</x:v>
      </x:c>
      <x:c r="T161" s="130" t="n">
        <x:f>IFERROR(IF('Réservations'!$N161="OK",'Réservations'!$M161/'Réservations'!$F161,0),0)</x:f>
        <x:v>0</x:v>
      </x:c>
      <x:c r="U161" s="130" t="n">
        <x:f>SUM(B161:M161)</x:f>
        <x:v>0</x:v>
      </x:c>
      <x:c r="V161" s="130" t="n">
        <x:f>U161*N161</x:f>
        <x:v>0</x:v>
      </x:c>
      <x:c r="W161" s="130" t="n">
        <x:f>U161*O161</x:f>
        <x:v>0</x:v>
      </x:c>
      <x:c r="X161" s="130" t="n">
        <x:f>U161*P161</x:f>
        <x:v>0</x:v>
      </x:c>
      <x:c r="Y161" s="130" t="n">
        <x:f>U161*Q161</x:f>
        <x:v>0</x:v>
      </x:c>
      <x:c r="Z161" s="130" t="n">
        <x:f>U161*R161</x:f>
        <x:v>0</x:v>
      </x:c>
      <x:c r="AA161" s="130" t="n">
        <x:f>U161*S161</x:f>
        <x:v>0</x:v>
      </x:c>
      <x:c r="AB161" s="130" t="n">
        <x:f>U161*T161</x:f>
        <x:v>0</x:v>
      </x:c>
    </x:row>
    <x:row r="162">
      <x:c r="A162" s="24" t="str">
        <x:f>IF('Réservations'!A162="","",'Réservations'!A162)</x:f>
      </x:c>
      <x:c r="B162" s="76" t="n">
        <x:f>IF('Réservations'!$N162&lt;&gt;"OK",0,MAX(0,MIN('Réservations'!$C162,DATE(Ouverture!$B$4,2,1))-MAX('Réservations'!$B162,DATE(Ouverture!$B$4,1,1))))</x:f>
        <x:v>0</x:v>
      </x:c>
      <x:c r="C162" s="76" t="n">
        <x:f>IF('Réservations'!$N162&lt;&gt;"OK",0,MAX(0,MIN('Réservations'!$C162,DATE(Ouverture!$B$4,3,1))-MAX('Réservations'!$B162,DATE(Ouverture!$B$4,2,1))))</x:f>
        <x:v>0</x:v>
      </x:c>
      <x:c r="D162" s="76" t="n">
        <x:f>IF('Réservations'!$N162&lt;&gt;"OK",0,MAX(0,MIN('Réservations'!$C162,DATE(Ouverture!$B$4,4,1))-MAX('Réservations'!$B162,DATE(Ouverture!$B$4,3,1))))</x:f>
        <x:v>0</x:v>
      </x:c>
      <x:c r="E162" s="76" t="n">
        <x:f>IF('Réservations'!$N162&lt;&gt;"OK",0,MAX(0,MIN('Réservations'!$C162,DATE(Ouverture!$B$4,5,1))-MAX('Réservations'!$B162,DATE(Ouverture!$B$4,4,1))))</x:f>
        <x:v>0</x:v>
      </x:c>
      <x:c r="F162" s="76" t="n">
        <x:f>IF('Réservations'!$N162&lt;&gt;"OK",0,MAX(0,MIN('Réservations'!$C162,DATE(Ouverture!$B$4,6,1))-MAX('Réservations'!$B162,DATE(Ouverture!$B$4,5,1))))</x:f>
        <x:v>0</x:v>
      </x:c>
      <x:c r="G162" s="76" t="n">
        <x:f>IF('Réservations'!$N162&lt;&gt;"OK",0,MAX(0,MIN('Réservations'!$C162,DATE(Ouverture!$B$4,7,1))-MAX('Réservations'!$B162,DATE(Ouverture!$B$4,6,1))))</x:f>
        <x:v>0</x:v>
      </x:c>
      <x:c r="H162" s="76" t="n">
        <x:f>IF('Réservations'!$N162&lt;&gt;"OK",0,MAX(0,MIN('Réservations'!$C162,DATE(Ouverture!$B$4,8,1))-MAX('Réservations'!$B162,DATE(Ouverture!$B$4,7,1))))</x:f>
        <x:v>0</x:v>
      </x:c>
      <x:c r="I162" s="76" t="n">
        <x:f>IF('Réservations'!$N162&lt;&gt;"OK",0,MAX(0,MIN('Réservations'!$C162,DATE(Ouverture!$B$4,9,1))-MAX('Réservations'!$B162,DATE(Ouverture!$B$4,8,1))))</x:f>
        <x:v>0</x:v>
      </x:c>
      <x:c r="J162" s="76" t="n">
        <x:f>IF('Réservations'!$N162&lt;&gt;"OK",0,MAX(0,MIN('Réservations'!$C162,DATE(Ouverture!$B$4,10,1))-MAX('Réservations'!$B162,DATE(Ouverture!$B$4,9,1))))</x:f>
        <x:v>0</x:v>
      </x:c>
      <x:c r="K162" s="76" t="n">
        <x:f>IF('Réservations'!$N162&lt;&gt;"OK",0,MAX(0,MIN('Réservations'!$C162,DATE(Ouverture!$B$4,11,1))-MAX('Réservations'!$B162,DATE(Ouverture!$B$4,10,1))))</x:f>
        <x:v>0</x:v>
      </x:c>
      <x:c r="L162" s="76" t="n">
        <x:f>IF('Réservations'!$N162&lt;&gt;"OK",0,MAX(0,MIN('Réservations'!$C162,DATE(Ouverture!$B$4,12,1))-MAX('Réservations'!$B162,DATE(Ouverture!$B$4,11,1))))</x:f>
        <x:v>0</x:v>
      </x:c>
      <x:c r="M162" s="76" t="n">
        <x:f>IF('Réservations'!$N162&lt;&gt;"OK",0,MAX(0,MIN('Réservations'!$C162,DATE(Ouverture!$B$4,13,1))-MAX('Réservations'!$B162,DATE(Ouverture!$B$4,12,1))))</x:f>
        <x:v>0</x:v>
      </x:c>
      <x:c r="N162" s="130" t="n">
        <x:f>IFERROR(IF('Réservations'!$N162="OK",'Réservations'!$G162/'Réservations'!$F162,0),0)</x:f>
        <x:v>0</x:v>
      </x:c>
      <x:c r="O162" s="130" t="n">
        <x:f>IFERROR(IF('Réservations'!$N162="OK",'Réservations'!$H162/'Réservations'!$F162,0),0)</x:f>
        <x:v>0</x:v>
      </x:c>
      <x:c r="P162" s="130" t="n">
        <x:f>IFERROR(IF('Réservations'!$N162="OK",'Réservations'!$I162/'Réservations'!$F162,0),0)</x:f>
        <x:v>0</x:v>
      </x:c>
      <x:c r="Q162" s="130" t="n">
        <x:f>IFERROR(IF('Réservations'!$N162="OK",'Réservations'!$J162/'Réservations'!$F162,0),0)</x:f>
        <x:v>0</x:v>
      </x:c>
      <x:c r="R162" s="130" t="n">
        <x:f>IFERROR(IF('Réservations'!$N162="OK",'Réservations'!$K162/'Réservations'!$F162,0),0)</x:f>
        <x:v>0</x:v>
      </x:c>
      <x:c r="S162" s="130" t="n">
        <x:f>IFERROR(IF('Réservations'!$N162="OK",'Réservations'!$L162/'Réservations'!$F162,0),0)</x:f>
        <x:v>0</x:v>
      </x:c>
      <x:c r="T162" s="130" t="n">
        <x:f>IFERROR(IF('Réservations'!$N162="OK",'Réservations'!$M162/'Réservations'!$F162,0),0)</x:f>
        <x:v>0</x:v>
      </x:c>
      <x:c r="U162" s="130" t="n">
        <x:f>SUM(B162:M162)</x:f>
        <x:v>0</x:v>
      </x:c>
      <x:c r="V162" s="130" t="n">
        <x:f>U162*N162</x:f>
        <x:v>0</x:v>
      </x:c>
      <x:c r="W162" s="130" t="n">
        <x:f>U162*O162</x:f>
        <x:v>0</x:v>
      </x:c>
      <x:c r="X162" s="130" t="n">
        <x:f>U162*P162</x:f>
        <x:v>0</x:v>
      </x:c>
      <x:c r="Y162" s="130" t="n">
        <x:f>U162*Q162</x:f>
        <x:v>0</x:v>
      </x:c>
      <x:c r="Z162" s="130" t="n">
        <x:f>U162*R162</x:f>
        <x:v>0</x:v>
      </x:c>
      <x:c r="AA162" s="130" t="n">
        <x:f>U162*S162</x:f>
        <x:v>0</x:v>
      </x:c>
      <x:c r="AB162" s="130" t="n">
        <x:f>U162*T162</x:f>
        <x:v>0</x:v>
      </x:c>
    </x:row>
    <x:row r="163">
      <x:c r="A163" s="24" t="str">
        <x:f>IF('Réservations'!A163="","",'Réservations'!A163)</x:f>
      </x:c>
      <x:c r="B163" s="76" t="n">
        <x:f>IF('Réservations'!$N163&lt;&gt;"OK",0,MAX(0,MIN('Réservations'!$C163,DATE(Ouverture!$B$4,2,1))-MAX('Réservations'!$B163,DATE(Ouverture!$B$4,1,1))))</x:f>
        <x:v>0</x:v>
      </x:c>
      <x:c r="C163" s="76" t="n">
        <x:f>IF('Réservations'!$N163&lt;&gt;"OK",0,MAX(0,MIN('Réservations'!$C163,DATE(Ouverture!$B$4,3,1))-MAX('Réservations'!$B163,DATE(Ouverture!$B$4,2,1))))</x:f>
        <x:v>0</x:v>
      </x:c>
      <x:c r="D163" s="76" t="n">
        <x:f>IF('Réservations'!$N163&lt;&gt;"OK",0,MAX(0,MIN('Réservations'!$C163,DATE(Ouverture!$B$4,4,1))-MAX('Réservations'!$B163,DATE(Ouverture!$B$4,3,1))))</x:f>
        <x:v>0</x:v>
      </x:c>
      <x:c r="E163" s="76" t="n">
        <x:f>IF('Réservations'!$N163&lt;&gt;"OK",0,MAX(0,MIN('Réservations'!$C163,DATE(Ouverture!$B$4,5,1))-MAX('Réservations'!$B163,DATE(Ouverture!$B$4,4,1))))</x:f>
        <x:v>0</x:v>
      </x:c>
      <x:c r="F163" s="76" t="n">
        <x:f>IF('Réservations'!$N163&lt;&gt;"OK",0,MAX(0,MIN('Réservations'!$C163,DATE(Ouverture!$B$4,6,1))-MAX('Réservations'!$B163,DATE(Ouverture!$B$4,5,1))))</x:f>
        <x:v>0</x:v>
      </x:c>
      <x:c r="G163" s="76" t="n">
        <x:f>IF('Réservations'!$N163&lt;&gt;"OK",0,MAX(0,MIN('Réservations'!$C163,DATE(Ouverture!$B$4,7,1))-MAX('Réservations'!$B163,DATE(Ouverture!$B$4,6,1))))</x:f>
        <x:v>0</x:v>
      </x:c>
      <x:c r="H163" s="76" t="n">
        <x:f>IF('Réservations'!$N163&lt;&gt;"OK",0,MAX(0,MIN('Réservations'!$C163,DATE(Ouverture!$B$4,8,1))-MAX('Réservations'!$B163,DATE(Ouverture!$B$4,7,1))))</x:f>
        <x:v>0</x:v>
      </x:c>
      <x:c r="I163" s="76" t="n">
        <x:f>IF('Réservations'!$N163&lt;&gt;"OK",0,MAX(0,MIN('Réservations'!$C163,DATE(Ouverture!$B$4,9,1))-MAX('Réservations'!$B163,DATE(Ouverture!$B$4,8,1))))</x:f>
        <x:v>0</x:v>
      </x:c>
      <x:c r="J163" s="76" t="n">
        <x:f>IF('Réservations'!$N163&lt;&gt;"OK",0,MAX(0,MIN('Réservations'!$C163,DATE(Ouverture!$B$4,10,1))-MAX('Réservations'!$B163,DATE(Ouverture!$B$4,9,1))))</x:f>
        <x:v>0</x:v>
      </x:c>
      <x:c r="K163" s="76" t="n">
        <x:f>IF('Réservations'!$N163&lt;&gt;"OK",0,MAX(0,MIN('Réservations'!$C163,DATE(Ouverture!$B$4,11,1))-MAX('Réservations'!$B163,DATE(Ouverture!$B$4,10,1))))</x:f>
        <x:v>0</x:v>
      </x:c>
      <x:c r="L163" s="76" t="n">
        <x:f>IF('Réservations'!$N163&lt;&gt;"OK",0,MAX(0,MIN('Réservations'!$C163,DATE(Ouverture!$B$4,12,1))-MAX('Réservations'!$B163,DATE(Ouverture!$B$4,11,1))))</x:f>
        <x:v>0</x:v>
      </x:c>
      <x:c r="M163" s="76" t="n">
        <x:f>IF('Réservations'!$N163&lt;&gt;"OK",0,MAX(0,MIN('Réservations'!$C163,DATE(Ouverture!$B$4,13,1))-MAX('Réservations'!$B163,DATE(Ouverture!$B$4,12,1))))</x:f>
        <x:v>0</x:v>
      </x:c>
      <x:c r="N163" s="130" t="n">
        <x:f>IFERROR(IF('Réservations'!$N163="OK",'Réservations'!$G163/'Réservations'!$F163,0),0)</x:f>
        <x:v>0</x:v>
      </x:c>
      <x:c r="O163" s="130" t="n">
        <x:f>IFERROR(IF('Réservations'!$N163="OK",'Réservations'!$H163/'Réservations'!$F163,0),0)</x:f>
        <x:v>0</x:v>
      </x:c>
      <x:c r="P163" s="130" t="n">
        <x:f>IFERROR(IF('Réservations'!$N163="OK",'Réservations'!$I163/'Réservations'!$F163,0),0)</x:f>
        <x:v>0</x:v>
      </x:c>
      <x:c r="Q163" s="130" t="n">
        <x:f>IFERROR(IF('Réservations'!$N163="OK",'Réservations'!$J163/'Réservations'!$F163,0),0)</x:f>
        <x:v>0</x:v>
      </x:c>
      <x:c r="R163" s="130" t="n">
        <x:f>IFERROR(IF('Réservations'!$N163="OK",'Réservations'!$K163/'Réservations'!$F163,0),0)</x:f>
        <x:v>0</x:v>
      </x:c>
      <x:c r="S163" s="130" t="n">
        <x:f>IFERROR(IF('Réservations'!$N163="OK",'Réservations'!$L163/'Réservations'!$F163,0),0)</x:f>
        <x:v>0</x:v>
      </x:c>
      <x:c r="T163" s="130" t="n">
        <x:f>IFERROR(IF('Réservations'!$N163="OK",'Réservations'!$M163/'Réservations'!$F163,0),0)</x:f>
        <x:v>0</x:v>
      </x:c>
      <x:c r="U163" s="130" t="n">
        <x:f>SUM(B163:M163)</x:f>
        <x:v>0</x:v>
      </x:c>
      <x:c r="V163" s="130" t="n">
        <x:f>U163*N163</x:f>
        <x:v>0</x:v>
      </x:c>
      <x:c r="W163" s="130" t="n">
        <x:f>U163*O163</x:f>
        <x:v>0</x:v>
      </x:c>
      <x:c r="X163" s="130" t="n">
        <x:f>U163*P163</x:f>
        <x:v>0</x:v>
      </x:c>
      <x:c r="Y163" s="130" t="n">
        <x:f>U163*Q163</x:f>
        <x:v>0</x:v>
      </x:c>
      <x:c r="Z163" s="130" t="n">
        <x:f>U163*R163</x:f>
        <x:v>0</x:v>
      </x:c>
      <x:c r="AA163" s="130" t="n">
        <x:f>U163*S163</x:f>
        <x:v>0</x:v>
      </x:c>
      <x:c r="AB163" s="130" t="n">
        <x:f>U163*T163</x:f>
        <x:v>0</x:v>
      </x:c>
    </x:row>
    <x:row r="164">
      <x:c r="A164" s="24" t="str">
        <x:f>IF('Réservations'!A164="","",'Réservations'!A164)</x:f>
      </x:c>
      <x:c r="B164" s="76" t="n">
        <x:f>IF('Réservations'!$N164&lt;&gt;"OK",0,MAX(0,MIN('Réservations'!$C164,DATE(Ouverture!$B$4,2,1))-MAX('Réservations'!$B164,DATE(Ouverture!$B$4,1,1))))</x:f>
        <x:v>0</x:v>
      </x:c>
      <x:c r="C164" s="76" t="n">
        <x:f>IF('Réservations'!$N164&lt;&gt;"OK",0,MAX(0,MIN('Réservations'!$C164,DATE(Ouverture!$B$4,3,1))-MAX('Réservations'!$B164,DATE(Ouverture!$B$4,2,1))))</x:f>
        <x:v>0</x:v>
      </x:c>
      <x:c r="D164" s="76" t="n">
        <x:f>IF('Réservations'!$N164&lt;&gt;"OK",0,MAX(0,MIN('Réservations'!$C164,DATE(Ouverture!$B$4,4,1))-MAX('Réservations'!$B164,DATE(Ouverture!$B$4,3,1))))</x:f>
        <x:v>0</x:v>
      </x:c>
      <x:c r="E164" s="76" t="n">
        <x:f>IF('Réservations'!$N164&lt;&gt;"OK",0,MAX(0,MIN('Réservations'!$C164,DATE(Ouverture!$B$4,5,1))-MAX('Réservations'!$B164,DATE(Ouverture!$B$4,4,1))))</x:f>
        <x:v>0</x:v>
      </x:c>
      <x:c r="F164" s="76" t="n">
        <x:f>IF('Réservations'!$N164&lt;&gt;"OK",0,MAX(0,MIN('Réservations'!$C164,DATE(Ouverture!$B$4,6,1))-MAX('Réservations'!$B164,DATE(Ouverture!$B$4,5,1))))</x:f>
        <x:v>0</x:v>
      </x:c>
      <x:c r="G164" s="76" t="n">
        <x:f>IF('Réservations'!$N164&lt;&gt;"OK",0,MAX(0,MIN('Réservations'!$C164,DATE(Ouverture!$B$4,7,1))-MAX('Réservations'!$B164,DATE(Ouverture!$B$4,6,1))))</x:f>
        <x:v>0</x:v>
      </x:c>
      <x:c r="H164" s="76" t="n">
        <x:f>IF('Réservations'!$N164&lt;&gt;"OK",0,MAX(0,MIN('Réservations'!$C164,DATE(Ouverture!$B$4,8,1))-MAX('Réservations'!$B164,DATE(Ouverture!$B$4,7,1))))</x:f>
        <x:v>0</x:v>
      </x:c>
      <x:c r="I164" s="76" t="n">
        <x:f>IF('Réservations'!$N164&lt;&gt;"OK",0,MAX(0,MIN('Réservations'!$C164,DATE(Ouverture!$B$4,9,1))-MAX('Réservations'!$B164,DATE(Ouverture!$B$4,8,1))))</x:f>
        <x:v>0</x:v>
      </x:c>
      <x:c r="J164" s="76" t="n">
        <x:f>IF('Réservations'!$N164&lt;&gt;"OK",0,MAX(0,MIN('Réservations'!$C164,DATE(Ouverture!$B$4,10,1))-MAX('Réservations'!$B164,DATE(Ouverture!$B$4,9,1))))</x:f>
        <x:v>0</x:v>
      </x:c>
      <x:c r="K164" s="76" t="n">
        <x:f>IF('Réservations'!$N164&lt;&gt;"OK",0,MAX(0,MIN('Réservations'!$C164,DATE(Ouverture!$B$4,11,1))-MAX('Réservations'!$B164,DATE(Ouverture!$B$4,10,1))))</x:f>
        <x:v>0</x:v>
      </x:c>
      <x:c r="L164" s="76" t="n">
        <x:f>IF('Réservations'!$N164&lt;&gt;"OK",0,MAX(0,MIN('Réservations'!$C164,DATE(Ouverture!$B$4,12,1))-MAX('Réservations'!$B164,DATE(Ouverture!$B$4,11,1))))</x:f>
        <x:v>0</x:v>
      </x:c>
      <x:c r="M164" s="76" t="n">
        <x:f>IF('Réservations'!$N164&lt;&gt;"OK",0,MAX(0,MIN('Réservations'!$C164,DATE(Ouverture!$B$4,13,1))-MAX('Réservations'!$B164,DATE(Ouverture!$B$4,12,1))))</x:f>
        <x:v>0</x:v>
      </x:c>
      <x:c r="N164" s="130" t="n">
        <x:f>IFERROR(IF('Réservations'!$N164="OK",'Réservations'!$G164/'Réservations'!$F164,0),0)</x:f>
        <x:v>0</x:v>
      </x:c>
      <x:c r="O164" s="130" t="n">
        <x:f>IFERROR(IF('Réservations'!$N164="OK",'Réservations'!$H164/'Réservations'!$F164,0),0)</x:f>
        <x:v>0</x:v>
      </x:c>
      <x:c r="P164" s="130" t="n">
        <x:f>IFERROR(IF('Réservations'!$N164="OK",'Réservations'!$I164/'Réservations'!$F164,0),0)</x:f>
        <x:v>0</x:v>
      </x:c>
      <x:c r="Q164" s="130" t="n">
        <x:f>IFERROR(IF('Réservations'!$N164="OK",'Réservations'!$J164/'Réservations'!$F164,0),0)</x:f>
        <x:v>0</x:v>
      </x:c>
      <x:c r="R164" s="130" t="n">
        <x:f>IFERROR(IF('Réservations'!$N164="OK",'Réservations'!$K164/'Réservations'!$F164,0),0)</x:f>
        <x:v>0</x:v>
      </x:c>
      <x:c r="S164" s="130" t="n">
        <x:f>IFERROR(IF('Réservations'!$N164="OK",'Réservations'!$L164/'Réservations'!$F164,0),0)</x:f>
        <x:v>0</x:v>
      </x:c>
      <x:c r="T164" s="130" t="n">
        <x:f>IFERROR(IF('Réservations'!$N164="OK",'Réservations'!$M164/'Réservations'!$F164,0),0)</x:f>
        <x:v>0</x:v>
      </x:c>
      <x:c r="U164" s="130" t="n">
        <x:f>SUM(B164:M164)</x:f>
        <x:v>0</x:v>
      </x:c>
      <x:c r="V164" s="130" t="n">
        <x:f>U164*N164</x:f>
        <x:v>0</x:v>
      </x:c>
      <x:c r="W164" s="130" t="n">
        <x:f>U164*O164</x:f>
        <x:v>0</x:v>
      </x:c>
      <x:c r="X164" s="130" t="n">
        <x:f>U164*P164</x:f>
        <x:v>0</x:v>
      </x:c>
      <x:c r="Y164" s="130" t="n">
        <x:f>U164*Q164</x:f>
        <x:v>0</x:v>
      </x:c>
      <x:c r="Z164" s="130" t="n">
        <x:f>U164*R164</x:f>
        <x:v>0</x:v>
      </x:c>
      <x:c r="AA164" s="130" t="n">
        <x:f>U164*S164</x:f>
        <x:v>0</x:v>
      </x:c>
      <x:c r="AB164" s="130" t="n">
        <x:f>U164*T164</x:f>
        <x:v>0</x:v>
      </x:c>
    </x:row>
    <x:row r="165">
      <x:c r="A165" s="24" t="str">
        <x:f>IF('Réservations'!A165="","",'Réservations'!A165)</x:f>
      </x:c>
      <x:c r="B165" s="76" t="n">
        <x:f>IF('Réservations'!$N165&lt;&gt;"OK",0,MAX(0,MIN('Réservations'!$C165,DATE(Ouverture!$B$4,2,1))-MAX('Réservations'!$B165,DATE(Ouverture!$B$4,1,1))))</x:f>
        <x:v>0</x:v>
      </x:c>
      <x:c r="C165" s="76" t="n">
        <x:f>IF('Réservations'!$N165&lt;&gt;"OK",0,MAX(0,MIN('Réservations'!$C165,DATE(Ouverture!$B$4,3,1))-MAX('Réservations'!$B165,DATE(Ouverture!$B$4,2,1))))</x:f>
        <x:v>0</x:v>
      </x:c>
      <x:c r="D165" s="76" t="n">
        <x:f>IF('Réservations'!$N165&lt;&gt;"OK",0,MAX(0,MIN('Réservations'!$C165,DATE(Ouverture!$B$4,4,1))-MAX('Réservations'!$B165,DATE(Ouverture!$B$4,3,1))))</x:f>
        <x:v>0</x:v>
      </x:c>
      <x:c r="E165" s="76" t="n">
        <x:f>IF('Réservations'!$N165&lt;&gt;"OK",0,MAX(0,MIN('Réservations'!$C165,DATE(Ouverture!$B$4,5,1))-MAX('Réservations'!$B165,DATE(Ouverture!$B$4,4,1))))</x:f>
        <x:v>0</x:v>
      </x:c>
      <x:c r="F165" s="76" t="n">
        <x:f>IF('Réservations'!$N165&lt;&gt;"OK",0,MAX(0,MIN('Réservations'!$C165,DATE(Ouverture!$B$4,6,1))-MAX('Réservations'!$B165,DATE(Ouverture!$B$4,5,1))))</x:f>
        <x:v>0</x:v>
      </x:c>
      <x:c r="G165" s="76" t="n">
        <x:f>IF('Réservations'!$N165&lt;&gt;"OK",0,MAX(0,MIN('Réservations'!$C165,DATE(Ouverture!$B$4,7,1))-MAX('Réservations'!$B165,DATE(Ouverture!$B$4,6,1))))</x:f>
        <x:v>0</x:v>
      </x:c>
      <x:c r="H165" s="76" t="n">
        <x:f>IF('Réservations'!$N165&lt;&gt;"OK",0,MAX(0,MIN('Réservations'!$C165,DATE(Ouverture!$B$4,8,1))-MAX('Réservations'!$B165,DATE(Ouverture!$B$4,7,1))))</x:f>
        <x:v>0</x:v>
      </x:c>
      <x:c r="I165" s="76" t="n">
        <x:f>IF('Réservations'!$N165&lt;&gt;"OK",0,MAX(0,MIN('Réservations'!$C165,DATE(Ouverture!$B$4,9,1))-MAX('Réservations'!$B165,DATE(Ouverture!$B$4,8,1))))</x:f>
        <x:v>0</x:v>
      </x:c>
      <x:c r="J165" s="76" t="n">
        <x:f>IF('Réservations'!$N165&lt;&gt;"OK",0,MAX(0,MIN('Réservations'!$C165,DATE(Ouverture!$B$4,10,1))-MAX('Réservations'!$B165,DATE(Ouverture!$B$4,9,1))))</x:f>
        <x:v>0</x:v>
      </x:c>
      <x:c r="K165" s="76" t="n">
        <x:f>IF('Réservations'!$N165&lt;&gt;"OK",0,MAX(0,MIN('Réservations'!$C165,DATE(Ouverture!$B$4,11,1))-MAX('Réservations'!$B165,DATE(Ouverture!$B$4,10,1))))</x:f>
        <x:v>0</x:v>
      </x:c>
      <x:c r="L165" s="76" t="n">
        <x:f>IF('Réservations'!$N165&lt;&gt;"OK",0,MAX(0,MIN('Réservations'!$C165,DATE(Ouverture!$B$4,12,1))-MAX('Réservations'!$B165,DATE(Ouverture!$B$4,11,1))))</x:f>
        <x:v>0</x:v>
      </x:c>
      <x:c r="M165" s="76" t="n">
        <x:f>IF('Réservations'!$N165&lt;&gt;"OK",0,MAX(0,MIN('Réservations'!$C165,DATE(Ouverture!$B$4,13,1))-MAX('Réservations'!$B165,DATE(Ouverture!$B$4,12,1))))</x:f>
        <x:v>0</x:v>
      </x:c>
      <x:c r="N165" s="130" t="n">
        <x:f>IFERROR(IF('Réservations'!$N165="OK",'Réservations'!$G165/'Réservations'!$F165,0),0)</x:f>
        <x:v>0</x:v>
      </x:c>
      <x:c r="O165" s="130" t="n">
        <x:f>IFERROR(IF('Réservations'!$N165="OK",'Réservations'!$H165/'Réservations'!$F165,0),0)</x:f>
        <x:v>0</x:v>
      </x:c>
      <x:c r="P165" s="130" t="n">
        <x:f>IFERROR(IF('Réservations'!$N165="OK",'Réservations'!$I165/'Réservations'!$F165,0),0)</x:f>
        <x:v>0</x:v>
      </x:c>
      <x:c r="Q165" s="130" t="n">
        <x:f>IFERROR(IF('Réservations'!$N165="OK",'Réservations'!$J165/'Réservations'!$F165,0),0)</x:f>
        <x:v>0</x:v>
      </x:c>
      <x:c r="R165" s="130" t="n">
        <x:f>IFERROR(IF('Réservations'!$N165="OK",'Réservations'!$K165/'Réservations'!$F165,0),0)</x:f>
        <x:v>0</x:v>
      </x:c>
      <x:c r="S165" s="130" t="n">
        <x:f>IFERROR(IF('Réservations'!$N165="OK",'Réservations'!$L165/'Réservations'!$F165,0),0)</x:f>
        <x:v>0</x:v>
      </x:c>
      <x:c r="T165" s="130" t="n">
        <x:f>IFERROR(IF('Réservations'!$N165="OK",'Réservations'!$M165/'Réservations'!$F165,0),0)</x:f>
        <x:v>0</x:v>
      </x:c>
      <x:c r="U165" s="130" t="n">
        <x:f>SUM(B165:M165)</x:f>
        <x:v>0</x:v>
      </x:c>
      <x:c r="V165" s="130" t="n">
        <x:f>U165*N165</x:f>
        <x:v>0</x:v>
      </x:c>
      <x:c r="W165" s="130" t="n">
        <x:f>U165*O165</x:f>
        <x:v>0</x:v>
      </x:c>
      <x:c r="X165" s="130" t="n">
        <x:f>U165*P165</x:f>
        <x:v>0</x:v>
      </x:c>
      <x:c r="Y165" s="130" t="n">
        <x:f>U165*Q165</x:f>
        <x:v>0</x:v>
      </x:c>
      <x:c r="Z165" s="130" t="n">
        <x:f>U165*R165</x:f>
        <x:v>0</x:v>
      </x:c>
      <x:c r="AA165" s="130" t="n">
        <x:f>U165*S165</x:f>
        <x:v>0</x:v>
      </x:c>
      <x:c r="AB165" s="130" t="n">
        <x:f>U165*T165</x:f>
        <x:v>0</x:v>
      </x:c>
    </x:row>
    <x:row r="166">
      <x:c r="A166" s="24" t="str">
        <x:f>IF('Réservations'!A166="","",'Réservations'!A166)</x:f>
      </x:c>
      <x:c r="B166" s="76" t="n">
        <x:f>IF('Réservations'!$N166&lt;&gt;"OK",0,MAX(0,MIN('Réservations'!$C166,DATE(Ouverture!$B$4,2,1))-MAX('Réservations'!$B166,DATE(Ouverture!$B$4,1,1))))</x:f>
        <x:v>0</x:v>
      </x:c>
      <x:c r="C166" s="76" t="n">
        <x:f>IF('Réservations'!$N166&lt;&gt;"OK",0,MAX(0,MIN('Réservations'!$C166,DATE(Ouverture!$B$4,3,1))-MAX('Réservations'!$B166,DATE(Ouverture!$B$4,2,1))))</x:f>
        <x:v>0</x:v>
      </x:c>
      <x:c r="D166" s="76" t="n">
        <x:f>IF('Réservations'!$N166&lt;&gt;"OK",0,MAX(0,MIN('Réservations'!$C166,DATE(Ouverture!$B$4,4,1))-MAX('Réservations'!$B166,DATE(Ouverture!$B$4,3,1))))</x:f>
        <x:v>0</x:v>
      </x:c>
      <x:c r="E166" s="76" t="n">
        <x:f>IF('Réservations'!$N166&lt;&gt;"OK",0,MAX(0,MIN('Réservations'!$C166,DATE(Ouverture!$B$4,5,1))-MAX('Réservations'!$B166,DATE(Ouverture!$B$4,4,1))))</x:f>
        <x:v>0</x:v>
      </x:c>
      <x:c r="F166" s="76" t="n">
        <x:f>IF('Réservations'!$N166&lt;&gt;"OK",0,MAX(0,MIN('Réservations'!$C166,DATE(Ouverture!$B$4,6,1))-MAX('Réservations'!$B166,DATE(Ouverture!$B$4,5,1))))</x:f>
        <x:v>0</x:v>
      </x:c>
      <x:c r="G166" s="76" t="n">
        <x:f>IF('Réservations'!$N166&lt;&gt;"OK",0,MAX(0,MIN('Réservations'!$C166,DATE(Ouverture!$B$4,7,1))-MAX('Réservations'!$B166,DATE(Ouverture!$B$4,6,1))))</x:f>
        <x:v>0</x:v>
      </x:c>
      <x:c r="H166" s="76" t="n">
        <x:f>IF('Réservations'!$N166&lt;&gt;"OK",0,MAX(0,MIN('Réservations'!$C166,DATE(Ouverture!$B$4,8,1))-MAX('Réservations'!$B166,DATE(Ouverture!$B$4,7,1))))</x:f>
        <x:v>0</x:v>
      </x:c>
      <x:c r="I166" s="76" t="n">
        <x:f>IF('Réservations'!$N166&lt;&gt;"OK",0,MAX(0,MIN('Réservations'!$C166,DATE(Ouverture!$B$4,9,1))-MAX('Réservations'!$B166,DATE(Ouverture!$B$4,8,1))))</x:f>
        <x:v>0</x:v>
      </x:c>
      <x:c r="J166" s="76" t="n">
        <x:f>IF('Réservations'!$N166&lt;&gt;"OK",0,MAX(0,MIN('Réservations'!$C166,DATE(Ouverture!$B$4,10,1))-MAX('Réservations'!$B166,DATE(Ouverture!$B$4,9,1))))</x:f>
        <x:v>0</x:v>
      </x:c>
      <x:c r="K166" s="76" t="n">
        <x:f>IF('Réservations'!$N166&lt;&gt;"OK",0,MAX(0,MIN('Réservations'!$C166,DATE(Ouverture!$B$4,11,1))-MAX('Réservations'!$B166,DATE(Ouverture!$B$4,10,1))))</x:f>
        <x:v>0</x:v>
      </x:c>
      <x:c r="L166" s="76" t="n">
        <x:f>IF('Réservations'!$N166&lt;&gt;"OK",0,MAX(0,MIN('Réservations'!$C166,DATE(Ouverture!$B$4,12,1))-MAX('Réservations'!$B166,DATE(Ouverture!$B$4,11,1))))</x:f>
        <x:v>0</x:v>
      </x:c>
      <x:c r="M166" s="76" t="n">
        <x:f>IF('Réservations'!$N166&lt;&gt;"OK",0,MAX(0,MIN('Réservations'!$C166,DATE(Ouverture!$B$4,13,1))-MAX('Réservations'!$B166,DATE(Ouverture!$B$4,12,1))))</x:f>
        <x:v>0</x:v>
      </x:c>
      <x:c r="N166" s="130" t="n">
        <x:f>IFERROR(IF('Réservations'!$N166="OK",'Réservations'!$G166/'Réservations'!$F166,0),0)</x:f>
        <x:v>0</x:v>
      </x:c>
      <x:c r="O166" s="130" t="n">
        <x:f>IFERROR(IF('Réservations'!$N166="OK",'Réservations'!$H166/'Réservations'!$F166,0),0)</x:f>
        <x:v>0</x:v>
      </x:c>
      <x:c r="P166" s="130" t="n">
        <x:f>IFERROR(IF('Réservations'!$N166="OK",'Réservations'!$I166/'Réservations'!$F166,0),0)</x:f>
        <x:v>0</x:v>
      </x:c>
      <x:c r="Q166" s="130" t="n">
        <x:f>IFERROR(IF('Réservations'!$N166="OK",'Réservations'!$J166/'Réservations'!$F166,0),0)</x:f>
        <x:v>0</x:v>
      </x:c>
      <x:c r="R166" s="130" t="n">
        <x:f>IFERROR(IF('Réservations'!$N166="OK",'Réservations'!$K166/'Réservations'!$F166,0),0)</x:f>
        <x:v>0</x:v>
      </x:c>
      <x:c r="S166" s="130" t="n">
        <x:f>IFERROR(IF('Réservations'!$N166="OK",'Réservations'!$L166/'Réservations'!$F166,0),0)</x:f>
        <x:v>0</x:v>
      </x:c>
      <x:c r="T166" s="130" t="n">
        <x:f>IFERROR(IF('Réservations'!$N166="OK",'Réservations'!$M166/'Réservations'!$F166,0),0)</x:f>
        <x:v>0</x:v>
      </x:c>
      <x:c r="U166" s="130" t="n">
        <x:f>SUM(B166:M166)</x:f>
        <x:v>0</x:v>
      </x:c>
      <x:c r="V166" s="130" t="n">
        <x:f>U166*N166</x:f>
        <x:v>0</x:v>
      </x:c>
      <x:c r="W166" s="130" t="n">
        <x:f>U166*O166</x:f>
        <x:v>0</x:v>
      </x:c>
      <x:c r="X166" s="130" t="n">
        <x:f>U166*P166</x:f>
        <x:v>0</x:v>
      </x:c>
      <x:c r="Y166" s="130" t="n">
        <x:f>U166*Q166</x:f>
        <x:v>0</x:v>
      </x:c>
      <x:c r="Z166" s="130" t="n">
        <x:f>U166*R166</x:f>
        <x:v>0</x:v>
      </x:c>
      <x:c r="AA166" s="130" t="n">
        <x:f>U166*S166</x:f>
        <x:v>0</x:v>
      </x:c>
      <x:c r="AB166" s="130" t="n">
        <x:f>U166*T166</x:f>
        <x:v>0</x:v>
      </x:c>
    </x:row>
    <x:row r="167">
      <x:c r="A167" s="24" t="str">
        <x:f>IF('Réservations'!A167="","",'Réservations'!A167)</x:f>
      </x:c>
      <x:c r="B167" s="76" t="n">
        <x:f>IF('Réservations'!$N167&lt;&gt;"OK",0,MAX(0,MIN('Réservations'!$C167,DATE(Ouverture!$B$4,2,1))-MAX('Réservations'!$B167,DATE(Ouverture!$B$4,1,1))))</x:f>
        <x:v>0</x:v>
      </x:c>
      <x:c r="C167" s="76" t="n">
        <x:f>IF('Réservations'!$N167&lt;&gt;"OK",0,MAX(0,MIN('Réservations'!$C167,DATE(Ouverture!$B$4,3,1))-MAX('Réservations'!$B167,DATE(Ouverture!$B$4,2,1))))</x:f>
        <x:v>0</x:v>
      </x:c>
      <x:c r="D167" s="76" t="n">
        <x:f>IF('Réservations'!$N167&lt;&gt;"OK",0,MAX(0,MIN('Réservations'!$C167,DATE(Ouverture!$B$4,4,1))-MAX('Réservations'!$B167,DATE(Ouverture!$B$4,3,1))))</x:f>
        <x:v>0</x:v>
      </x:c>
      <x:c r="E167" s="76" t="n">
        <x:f>IF('Réservations'!$N167&lt;&gt;"OK",0,MAX(0,MIN('Réservations'!$C167,DATE(Ouverture!$B$4,5,1))-MAX('Réservations'!$B167,DATE(Ouverture!$B$4,4,1))))</x:f>
        <x:v>0</x:v>
      </x:c>
      <x:c r="F167" s="76" t="n">
        <x:f>IF('Réservations'!$N167&lt;&gt;"OK",0,MAX(0,MIN('Réservations'!$C167,DATE(Ouverture!$B$4,6,1))-MAX('Réservations'!$B167,DATE(Ouverture!$B$4,5,1))))</x:f>
        <x:v>0</x:v>
      </x:c>
      <x:c r="G167" s="76" t="n">
        <x:f>IF('Réservations'!$N167&lt;&gt;"OK",0,MAX(0,MIN('Réservations'!$C167,DATE(Ouverture!$B$4,7,1))-MAX('Réservations'!$B167,DATE(Ouverture!$B$4,6,1))))</x:f>
        <x:v>0</x:v>
      </x:c>
      <x:c r="H167" s="76" t="n">
        <x:f>IF('Réservations'!$N167&lt;&gt;"OK",0,MAX(0,MIN('Réservations'!$C167,DATE(Ouverture!$B$4,8,1))-MAX('Réservations'!$B167,DATE(Ouverture!$B$4,7,1))))</x:f>
        <x:v>0</x:v>
      </x:c>
      <x:c r="I167" s="76" t="n">
        <x:f>IF('Réservations'!$N167&lt;&gt;"OK",0,MAX(0,MIN('Réservations'!$C167,DATE(Ouverture!$B$4,9,1))-MAX('Réservations'!$B167,DATE(Ouverture!$B$4,8,1))))</x:f>
        <x:v>0</x:v>
      </x:c>
      <x:c r="J167" s="76" t="n">
        <x:f>IF('Réservations'!$N167&lt;&gt;"OK",0,MAX(0,MIN('Réservations'!$C167,DATE(Ouverture!$B$4,10,1))-MAX('Réservations'!$B167,DATE(Ouverture!$B$4,9,1))))</x:f>
        <x:v>0</x:v>
      </x:c>
      <x:c r="K167" s="76" t="n">
        <x:f>IF('Réservations'!$N167&lt;&gt;"OK",0,MAX(0,MIN('Réservations'!$C167,DATE(Ouverture!$B$4,11,1))-MAX('Réservations'!$B167,DATE(Ouverture!$B$4,10,1))))</x:f>
        <x:v>0</x:v>
      </x:c>
      <x:c r="L167" s="76" t="n">
        <x:f>IF('Réservations'!$N167&lt;&gt;"OK",0,MAX(0,MIN('Réservations'!$C167,DATE(Ouverture!$B$4,12,1))-MAX('Réservations'!$B167,DATE(Ouverture!$B$4,11,1))))</x:f>
        <x:v>0</x:v>
      </x:c>
      <x:c r="M167" s="76" t="n">
        <x:f>IF('Réservations'!$N167&lt;&gt;"OK",0,MAX(0,MIN('Réservations'!$C167,DATE(Ouverture!$B$4,13,1))-MAX('Réservations'!$B167,DATE(Ouverture!$B$4,12,1))))</x:f>
        <x:v>0</x:v>
      </x:c>
      <x:c r="N167" s="130" t="n">
        <x:f>IFERROR(IF('Réservations'!$N167="OK",'Réservations'!$G167/'Réservations'!$F167,0),0)</x:f>
        <x:v>0</x:v>
      </x:c>
      <x:c r="O167" s="130" t="n">
        <x:f>IFERROR(IF('Réservations'!$N167="OK",'Réservations'!$H167/'Réservations'!$F167,0),0)</x:f>
        <x:v>0</x:v>
      </x:c>
      <x:c r="P167" s="130" t="n">
        <x:f>IFERROR(IF('Réservations'!$N167="OK",'Réservations'!$I167/'Réservations'!$F167,0),0)</x:f>
        <x:v>0</x:v>
      </x:c>
      <x:c r="Q167" s="130" t="n">
        <x:f>IFERROR(IF('Réservations'!$N167="OK",'Réservations'!$J167/'Réservations'!$F167,0),0)</x:f>
        <x:v>0</x:v>
      </x:c>
      <x:c r="R167" s="130" t="n">
        <x:f>IFERROR(IF('Réservations'!$N167="OK",'Réservations'!$K167/'Réservations'!$F167,0),0)</x:f>
        <x:v>0</x:v>
      </x:c>
      <x:c r="S167" s="130" t="n">
        <x:f>IFERROR(IF('Réservations'!$N167="OK",'Réservations'!$L167/'Réservations'!$F167,0),0)</x:f>
        <x:v>0</x:v>
      </x:c>
      <x:c r="T167" s="130" t="n">
        <x:f>IFERROR(IF('Réservations'!$N167="OK",'Réservations'!$M167/'Réservations'!$F167,0),0)</x:f>
        <x:v>0</x:v>
      </x:c>
      <x:c r="U167" s="130" t="n">
        <x:f>SUM(B167:M167)</x:f>
        <x:v>0</x:v>
      </x:c>
      <x:c r="V167" s="130" t="n">
        <x:f>U167*N167</x:f>
        <x:v>0</x:v>
      </x:c>
      <x:c r="W167" s="130" t="n">
        <x:f>U167*O167</x:f>
        <x:v>0</x:v>
      </x:c>
      <x:c r="X167" s="130" t="n">
        <x:f>U167*P167</x:f>
        <x:v>0</x:v>
      </x:c>
      <x:c r="Y167" s="130" t="n">
        <x:f>U167*Q167</x:f>
        <x:v>0</x:v>
      </x:c>
      <x:c r="Z167" s="130" t="n">
        <x:f>U167*R167</x:f>
        <x:v>0</x:v>
      </x:c>
      <x:c r="AA167" s="130" t="n">
        <x:f>U167*S167</x:f>
        <x:v>0</x:v>
      </x:c>
      <x:c r="AB167" s="130" t="n">
        <x:f>U167*T167</x:f>
        <x:v>0</x:v>
      </x:c>
    </x:row>
    <x:row r="168">
      <x:c r="A168" s="24" t="str">
        <x:f>IF('Réservations'!A168="","",'Réservations'!A168)</x:f>
      </x:c>
      <x:c r="B168" s="76" t="n">
        <x:f>IF('Réservations'!$N168&lt;&gt;"OK",0,MAX(0,MIN('Réservations'!$C168,DATE(Ouverture!$B$4,2,1))-MAX('Réservations'!$B168,DATE(Ouverture!$B$4,1,1))))</x:f>
        <x:v>0</x:v>
      </x:c>
      <x:c r="C168" s="76" t="n">
        <x:f>IF('Réservations'!$N168&lt;&gt;"OK",0,MAX(0,MIN('Réservations'!$C168,DATE(Ouverture!$B$4,3,1))-MAX('Réservations'!$B168,DATE(Ouverture!$B$4,2,1))))</x:f>
        <x:v>0</x:v>
      </x:c>
      <x:c r="D168" s="76" t="n">
        <x:f>IF('Réservations'!$N168&lt;&gt;"OK",0,MAX(0,MIN('Réservations'!$C168,DATE(Ouverture!$B$4,4,1))-MAX('Réservations'!$B168,DATE(Ouverture!$B$4,3,1))))</x:f>
        <x:v>0</x:v>
      </x:c>
      <x:c r="E168" s="76" t="n">
        <x:f>IF('Réservations'!$N168&lt;&gt;"OK",0,MAX(0,MIN('Réservations'!$C168,DATE(Ouverture!$B$4,5,1))-MAX('Réservations'!$B168,DATE(Ouverture!$B$4,4,1))))</x:f>
        <x:v>0</x:v>
      </x:c>
      <x:c r="F168" s="76" t="n">
        <x:f>IF('Réservations'!$N168&lt;&gt;"OK",0,MAX(0,MIN('Réservations'!$C168,DATE(Ouverture!$B$4,6,1))-MAX('Réservations'!$B168,DATE(Ouverture!$B$4,5,1))))</x:f>
        <x:v>0</x:v>
      </x:c>
      <x:c r="G168" s="76" t="n">
        <x:f>IF('Réservations'!$N168&lt;&gt;"OK",0,MAX(0,MIN('Réservations'!$C168,DATE(Ouverture!$B$4,7,1))-MAX('Réservations'!$B168,DATE(Ouverture!$B$4,6,1))))</x:f>
        <x:v>0</x:v>
      </x:c>
      <x:c r="H168" s="76" t="n">
        <x:f>IF('Réservations'!$N168&lt;&gt;"OK",0,MAX(0,MIN('Réservations'!$C168,DATE(Ouverture!$B$4,8,1))-MAX('Réservations'!$B168,DATE(Ouverture!$B$4,7,1))))</x:f>
        <x:v>0</x:v>
      </x:c>
      <x:c r="I168" s="76" t="n">
        <x:f>IF('Réservations'!$N168&lt;&gt;"OK",0,MAX(0,MIN('Réservations'!$C168,DATE(Ouverture!$B$4,9,1))-MAX('Réservations'!$B168,DATE(Ouverture!$B$4,8,1))))</x:f>
        <x:v>0</x:v>
      </x:c>
      <x:c r="J168" s="76" t="n">
        <x:f>IF('Réservations'!$N168&lt;&gt;"OK",0,MAX(0,MIN('Réservations'!$C168,DATE(Ouverture!$B$4,10,1))-MAX('Réservations'!$B168,DATE(Ouverture!$B$4,9,1))))</x:f>
        <x:v>0</x:v>
      </x:c>
      <x:c r="K168" s="76" t="n">
        <x:f>IF('Réservations'!$N168&lt;&gt;"OK",0,MAX(0,MIN('Réservations'!$C168,DATE(Ouverture!$B$4,11,1))-MAX('Réservations'!$B168,DATE(Ouverture!$B$4,10,1))))</x:f>
        <x:v>0</x:v>
      </x:c>
      <x:c r="L168" s="76" t="n">
        <x:f>IF('Réservations'!$N168&lt;&gt;"OK",0,MAX(0,MIN('Réservations'!$C168,DATE(Ouverture!$B$4,12,1))-MAX('Réservations'!$B168,DATE(Ouverture!$B$4,11,1))))</x:f>
        <x:v>0</x:v>
      </x:c>
      <x:c r="M168" s="76" t="n">
        <x:f>IF('Réservations'!$N168&lt;&gt;"OK",0,MAX(0,MIN('Réservations'!$C168,DATE(Ouverture!$B$4,13,1))-MAX('Réservations'!$B168,DATE(Ouverture!$B$4,12,1))))</x:f>
        <x:v>0</x:v>
      </x:c>
      <x:c r="N168" s="130" t="n">
        <x:f>IFERROR(IF('Réservations'!$N168="OK",'Réservations'!$G168/'Réservations'!$F168,0),0)</x:f>
        <x:v>0</x:v>
      </x:c>
      <x:c r="O168" s="130" t="n">
        <x:f>IFERROR(IF('Réservations'!$N168="OK",'Réservations'!$H168/'Réservations'!$F168,0),0)</x:f>
        <x:v>0</x:v>
      </x:c>
      <x:c r="P168" s="130" t="n">
        <x:f>IFERROR(IF('Réservations'!$N168="OK",'Réservations'!$I168/'Réservations'!$F168,0),0)</x:f>
        <x:v>0</x:v>
      </x:c>
      <x:c r="Q168" s="130" t="n">
        <x:f>IFERROR(IF('Réservations'!$N168="OK",'Réservations'!$J168/'Réservations'!$F168,0),0)</x:f>
        <x:v>0</x:v>
      </x:c>
      <x:c r="R168" s="130" t="n">
        <x:f>IFERROR(IF('Réservations'!$N168="OK",'Réservations'!$K168/'Réservations'!$F168,0),0)</x:f>
        <x:v>0</x:v>
      </x:c>
      <x:c r="S168" s="130" t="n">
        <x:f>IFERROR(IF('Réservations'!$N168="OK",'Réservations'!$L168/'Réservations'!$F168,0),0)</x:f>
        <x:v>0</x:v>
      </x:c>
      <x:c r="T168" s="130" t="n">
        <x:f>IFERROR(IF('Réservations'!$N168="OK",'Réservations'!$M168/'Réservations'!$F168,0),0)</x:f>
        <x:v>0</x:v>
      </x:c>
      <x:c r="U168" s="130" t="n">
        <x:f>SUM(B168:M168)</x:f>
        <x:v>0</x:v>
      </x:c>
      <x:c r="V168" s="130" t="n">
        <x:f>U168*N168</x:f>
        <x:v>0</x:v>
      </x:c>
      <x:c r="W168" s="130" t="n">
        <x:f>U168*O168</x:f>
        <x:v>0</x:v>
      </x:c>
      <x:c r="X168" s="130" t="n">
        <x:f>U168*P168</x:f>
        <x:v>0</x:v>
      </x:c>
      <x:c r="Y168" s="130" t="n">
        <x:f>U168*Q168</x:f>
        <x:v>0</x:v>
      </x:c>
      <x:c r="Z168" s="130" t="n">
        <x:f>U168*R168</x:f>
        <x:v>0</x:v>
      </x:c>
      <x:c r="AA168" s="130" t="n">
        <x:f>U168*S168</x:f>
        <x:v>0</x:v>
      </x:c>
      <x:c r="AB168" s="130" t="n">
        <x:f>U168*T168</x:f>
        <x:v>0</x:v>
      </x:c>
    </x:row>
    <x:row r="169">
      <x:c r="A169" s="24" t="str">
        <x:f>IF('Réservations'!A169="","",'Réservations'!A169)</x:f>
      </x:c>
      <x:c r="B169" s="76" t="n">
        <x:f>IF('Réservations'!$N169&lt;&gt;"OK",0,MAX(0,MIN('Réservations'!$C169,DATE(Ouverture!$B$4,2,1))-MAX('Réservations'!$B169,DATE(Ouverture!$B$4,1,1))))</x:f>
        <x:v>0</x:v>
      </x:c>
      <x:c r="C169" s="76" t="n">
        <x:f>IF('Réservations'!$N169&lt;&gt;"OK",0,MAX(0,MIN('Réservations'!$C169,DATE(Ouverture!$B$4,3,1))-MAX('Réservations'!$B169,DATE(Ouverture!$B$4,2,1))))</x:f>
        <x:v>0</x:v>
      </x:c>
      <x:c r="D169" s="76" t="n">
        <x:f>IF('Réservations'!$N169&lt;&gt;"OK",0,MAX(0,MIN('Réservations'!$C169,DATE(Ouverture!$B$4,4,1))-MAX('Réservations'!$B169,DATE(Ouverture!$B$4,3,1))))</x:f>
        <x:v>0</x:v>
      </x:c>
      <x:c r="E169" s="76" t="n">
        <x:f>IF('Réservations'!$N169&lt;&gt;"OK",0,MAX(0,MIN('Réservations'!$C169,DATE(Ouverture!$B$4,5,1))-MAX('Réservations'!$B169,DATE(Ouverture!$B$4,4,1))))</x:f>
        <x:v>0</x:v>
      </x:c>
      <x:c r="F169" s="76" t="n">
        <x:f>IF('Réservations'!$N169&lt;&gt;"OK",0,MAX(0,MIN('Réservations'!$C169,DATE(Ouverture!$B$4,6,1))-MAX('Réservations'!$B169,DATE(Ouverture!$B$4,5,1))))</x:f>
        <x:v>0</x:v>
      </x:c>
      <x:c r="G169" s="76" t="n">
        <x:f>IF('Réservations'!$N169&lt;&gt;"OK",0,MAX(0,MIN('Réservations'!$C169,DATE(Ouverture!$B$4,7,1))-MAX('Réservations'!$B169,DATE(Ouverture!$B$4,6,1))))</x:f>
        <x:v>0</x:v>
      </x:c>
      <x:c r="H169" s="76" t="n">
        <x:f>IF('Réservations'!$N169&lt;&gt;"OK",0,MAX(0,MIN('Réservations'!$C169,DATE(Ouverture!$B$4,8,1))-MAX('Réservations'!$B169,DATE(Ouverture!$B$4,7,1))))</x:f>
        <x:v>0</x:v>
      </x:c>
      <x:c r="I169" s="76" t="n">
        <x:f>IF('Réservations'!$N169&lt;&gt;"OK",0,MAX(0,MIN('Réservations'!$C169,DATE(Ouverture!$B$4,9,1))-MAX('Réservations'!$B169,DATE(Ouverture!$B$4,8,1))))</x:f>
        <x:v>0</x:v>
      </x:c>
      <x:c r="J169" s="76" t="n">
        <x:f>IF('Réservations'!$N169&lt;&gt;"OK",0,MAX(0,MIN('Réservations'!$C169,DATE(Ouverture!$B$4,10,1))-MAX('Réservations'!$B169,DATE(Ouverture!$B$4,9,1))))</x:f>
        <x:v>0</x:v>
      </x:c>
      <x:c r="K169" s="76" t="n">
        <x:f>IF('Réservations'!$N169&lt;&gt;"OK",0,MAX(0,MIN('Réservations'!$C169,DATE(Ouverture!$B$4,11,1))-MAX('Réservations'!$B169,DATE(Ouverture!$B$4,10,1))))</x:f>
        <x:v>0</x:v>
      </x:c>
      <x:c r="L169" s="76" t="n">
        <x:f>IF('Réservations'!$N169&lt;&gt;"OK",0,MAX(0,MIN('Réservations'!$C169,DATE(Ouverture!$B$4,12,1))-MAX('Réservations'!$B169,DATE(Ouverture!$B$4,11,1))))</x:f>
        <x:v>0</x:v>
      </x:c>
      <x:c r="M169" s="76" t="n">
        <x:f>IF('Réservations'!$N169&lt;&gt;"OK",0,MAX(0,MIN('Réservations'!$C169,DATE(Ouverture!$B$4,13,1))-MAX('Réservations'!$B169,DATE(Ouverture!$B$4,12,1))))</x:f>
        <x:v>0</x:v>
      </x:c>
      <x:c r="N169" s="130" t="n">
        <x:f>IFERROR(IF('Réservations'!$N169="OK",'Réservations'!$G169/'Réservations'!$F169,0),0)</x:f>
        <x:v>0</x:v>
      </x:c>
      <x:c r="O169" s="130" t="n">
        <x:f>IFERROR(IF('Réservations'!$N169="OK",'Réservations'!$H169/'Réservations'!$F169,0),0)</x:f>
        <x:v>0</x:v>
      </x:c>
      <x:c r="P169" s="130" t="n">
        <x:f>IFERROR(IF('Réservations'!$N169="OK",'Réservations'!$I169/'Réservations'!$F169,0),0)</x:f>
        <x:v>0</x:v>
      </x:c>
      <x:c r="Q169" s="130" t="n">
        <x:f>IFERROR(IF('Réservations'!$N169="OK",'Réservations'!$J169/'Réservations'!$F169,0),0)</x:f>
        <x:v>0</x:v>
      </x:c>
      <x:c r="R169" s="130" t="n">
        <x:f>IFERROR(IF('Réservations'!$N169="OK",'Réservations'!$K169/'Réservations'!$F169,0),0)</x:f>
        <x:v>0</x:v>
      </x:c>
      <x:c r="S169" s="130" t="n">
        <x:f>IFERROR(IF('Réservations'!$N169="OK",'Réservations'!$L169/'Réservations'!$F169,0),0)</x:f>
        <x:v>0</x:v>
      </x:c>
      <x:c r="T169" s="130" t="n">
        <x:f>IFERROR(IF('Réservations'!$N169="OK",'Réservations'!$M169/'Réservations'!$F169,0),0)</x:f>
        <x:v>0</x:v>
      </x:c>
      <x:c r="U169" s="130" t="n">
        <x:f>SUM(B169:M169)</x:f>
        <x:v>0</x:v>
      </x:c>
      <x:c r="V169" s="130" t="n">
        <x:f>U169*N169</x:f>
        <x:v>0</x:v>
      </x:c>
      <x:c r="W169" s="130" t="n">
        <x:f>U169*O169</x:f>
        <x:v>0</x:v>
      </x:c>
      <x:c r="X169" s="130" t="n">
        <x:f>U169*P169</x:f>
        <x:v>0</x:v>
      </x:c>
      <x:c r="Y169" s="130" t="n">
        <x:f>U169*Q169</x:f>
        <x:v>0</x:v>
      </x:c>
      <x:c r="Z169" s="130" t="n">
        <x:f>U169*R169</x:f>
        <x:v>0</x:v>
      </x:c>
      <x:c r="AA169" s="130" t="n">
        <x:f>U169*S169</x:f>
        <x:v>0</x:v>
      </x:c>
      <x:c r="AB169" s="130" t="n">
        <x:f>U169*T169</x:f>
        <x:v>0</x:v>
      </x:c>
    </x:row>
    <x:row r="170">
      <x:c r="A170" s="24" t="str">
        <x:f>IF('Réservations'!A170="","",'Réservations'!A170)</x:f>
      </x:c>
      <x:c r="B170" s="76" t="n">
        <x:f>IF('Réservations'!$N170&lt;&gt;"OK",0,MAX(0,MIN('Réservations'!$C170,DATE(Ouverture!$B$4,2,1))-MAX('Réservations'!$B170,DATE(Ouverture!$B$4,1,1))))</x:f>
        <x:v>0</x:v>
      </x:c>
      <x:c r="C170" s="76" t="n">
        <x:f>IF('Réservations'!$N170&lt;&gt;"OK",0,MAX(0,MIN('Réservations'!$C170,DATE(Ouverture!$B$4,3,1))-MAX('Réservations'!$B170,DATE(Ouverture!$B$4,2,1))))</x:f>
        <x:v>0</x:v>
      </x:c>
      <x:c r="D170" s="76" t="n">
        <x:f>IF('Réservations'!$N170&lt;&gt;"OK",0,MAX(0,MIN('Réservations'!$C170,DATE(Ouverture!$B$4,4,1))-MAX('Réservations'!$B170,DATE(Ouverture!$B$4,3,1))))</x:f>
        <x:v>0</x:v>
      </x:c>
      <x:c r="E170" s="76" t="n">
        <x:f>IF('Réservations'!$N170&lt;&gt;"OK",0,MAX(0,MIN('Réservations'!$C170,DATE(Ouverture!$B$4,5,1))-MAX('Réservations'!$B170,DATE(Ouverture!$B$4,4,1))))</x:f>
        <x:v>0</x:v>
      </x:c>
      <x:c r="F170" s="76" t="n">
        <x:f>IF('Réservations'!$N170&lt;&gt;"OK",0,MAX(0,MIN('Réservations'!$C170,DATE(Ouverture!$B$4,6,1))-MAX('Réservations'!$B170,DATE(Ouverture!$B$4,5,1))))</x:f>
        <x:v>0</x:v>
      </x:c>
      <x:c r="G170" s="76" t="n">
        <x:f>IF('Réservations'!$N170&lt;&gt;"OK",0,MAX(0,MIN('Réservations'!$C170,DATE(Ouverture!$B$4,7,1))-MAX('Réservations'!$B170,DATE(Ouverture!$B$4,6,1))))</x:f>
        <x:v>0</x:v>
      </x:c>
      <x:c r="H170" s="76" t="n">
        <x:f>IF('Réservations'!$N170&lt;&gt;"OK",0,MAX(0,MIN('Réservations'!$C170,DATE(Ouverture!$B$4,8,1))-MAX('Réservations'!$B170,DATE(Ouverture!$B$4,7,1))))</x:f>
        <x:v>0</x:v>
      </x:c>
      <x:c r="I170" s="76" t="n">
        <x:f>IF('Réservations'!$N170&lt;&gt;"OK",0,MAX(0,MIN('Réservations'!$C170,DATE(Ouverture!$B$4,9,1))-MAX('Réservations'!$B170,DATE(Ouverture!$B$4,8,1))))</x:f>
        <x:v>0</x:v>
      </x:c>
      <x:c r="J170" s="76" t="n">
        <x:f>IF('Réservations'!$N170&lt;&gt;"OK",0,MAX(0,MIN('Réservations'!$C170,DATE(Ouverture!$B$4,10,1))-MAX('Réservations'!$B170,DATE(Ouverture!$B$4,9,1))))</x:f>
        <x:v>0</x:v>
      </x:c>
      <x:c r="K170" s="76" t="n">
        <x:f>IF('Réservations'!$N170&lt;&gt;"OK",0,MAX(0,MIN('Réservations'!$C170,DATE(Ouverture!$B$4,11,1))-MAX('Réservations'!$B170,DATE(Ouverture!$B$4,10,1))))</x:f>
        <x:v>0</x:v>
      </x:c>
      <x:c r="L170" s="76" t="n">
        <x:f>IF('Réservations'!$N170&lt;&gt;"OK",0,MAX(0,MIN('Réservations'!$C170,DATE(Ouverture!$B$4,12,1))-MAX('Réservations'!$B170,DATE(Ouverture!$B$4,11,1))))</x:f>
        <x:v>0</x:v>
      </x:c>
      <x:c r="M170" s="76" t="n">
        <x:f>IF('Réservations'!$N170&lt;&gt;"OK",0,MAX(0,MIN('Réservations'!$C170,DATE(Ouverture!$B$4,13,1))-MAX('Réservations'!$B170,DATE(Ouverture!$B$4,12,1))))</x:f>
        <x:v>0</x:v>
      </x:c>
      <x:c r="N170" s="130" t="n">
        <x:f>IFERROR(IF('Réservations'!$N170="OK",'Réservations'!$G170/'Réservations'!$F170,0),0)</x:f>
        <x:v>0</x:v>
      </x:c>
      <x:c r="O170" s="130" t="n">
        <x:f>IFERROR(IF('Réservations'!$N170="OK",'Réservations'!$H170/'Réservations'!$F170,0),0)</x:f>
        <x:v>0</x:v>
      </x:c>
      <x:c r="P170" s="130" t="n">
        <x:f>IFERROR(IF('Réservations'!$N170="OK",'Réservations'!$I170/'Réservations'!$F170,0),0)</x:f>
        <x:v>0</x:v>
      </x:c>
      <x:c r="Q170" s="130" t="n">
        <x:f>IFERROR(IF('Réservations'!$N170="OK",'Réservations'!$J170/'Réservations'!$F170,0),0)</x:f>
        <x:v>0</x:v>
      </x:c>
      <x:c r="R170" s="130" t="n">
        <x:f>IFERROR(IF('Réservations'!$N170="OK",'Réservations'!$K170/'Réservations'!$F170,0),0)</x:f>
        <x:v>0</x:v>
      </x:c>
      <x:c r="S170" s="130" t="n">
        <x:f>IFERROR(IF('Réservations'!$N170="OK",'Réservations'!$L170/'Réservations'!$F170,0),0)</x:f>
        <x:v>0</x:v>
      </x:c>
      <x:c r="T170" s="130" t="n">
        <x:f>IFERROR(IF('Réservations'!$N170="OK",'Réservations'!$M170/'Réservations'!$F170,0),0)</x:f>
        <x:v>0</x:v>
      </x:c>
      <x:c r="U170" s="130" t="n">
        <x:f>SUM(B170:M170)</x:f>
        <x:v>0</x:v>
      </x:c>
      <x:c r="V170" s="130" t="n">
        <x:f>U170*N170</x:f>
        <x:v>0</x:v>
      </x:c>
      <x:c r="W170" s="130" t="n">
        <x:f>U170*O170</x:f>
        <x:v>0</x:v>
      </x:c>
      <x:c r="X170" s="130" t="n">
        <x:f>U170*P170</x:f>
        <x:v>0</x:v>
      </x:c>
      <x:c r="Y170" s="130" t="n">
        <x:f>U170*Q170</x:f>
        <x:v>0</x:v>
      </x:c>
      <x:c r="Z170" s="130" t="n">
        <x:f>U170*R170</x:f>
        <x:v>0</x:v>
      </x:c>
      <x:c r="AA170" s="130" t="n">
        <x:f>U170*S170</x:f>
        <x:v>0</x:v>
      </x:c>
      <x:c r="AB170" s="130" t="n">
        <x:f>U170*T170</x:f>
        <x:v>0</x:v>
      </x:c>
    </x:row>
    <x:row r="171">
      <x:c r="A171" s="24" t="str">
        <x:f>IF('Réservations'!A171="","",'Réservations'!A171)</x:f>
      </x:c>
      <x:c r="B171" s="76" t="n">
        <x:f>IF('Réservations'!$N171&lt;&gt;"OK",0,MAX(0,MIN('Réservations'!$C171,DATE(Ouverture!$B$4,2,1))-MAX('Réservations'!$B171,DATE(Ouverture!$B$4,1,1))))</x:f>
        <x:v>0</x:v>
      </x:c>
      <x:c r="C171" s="76" t="n">
        <x:f>IF('Réservations'!$N171&lt;&gt;"OK",0,MAX(0,MIN('Réservations'!$C171,DATE(Ouverture!$B$4,3,1))-MAX('Réservations'!$B171,DATE(Ouverture!$B$4,2,1))))</x:f>
        <x:v>0</x:v>
      </x:c>
      <x:c r="D171" s="76" t="n">
        <x:f>IF('Réservations'!$N171&lt;&gt;"OK",0,MAX(0,MIN('Réservations'!$C171,DATE(Ouverture!$B$4,4,1))-MAX('Réservations'!$B171,DATE(Ouverture!$B$4,3,1))))</x:f>
        <x:v>0</x:v>
      </x:c>
      <x:c r="E171" s="76" t="n">
        <x:f>IF('Réservations'!$N171&lt;&gt;"OK",0,MAX(0,MIN('Réservations'!$C171,DATE(Ouverture!$B$4,5,1))-MAX('Réservations'!$B171,DATE(Ouverture!$B$4,4,1))))</x:f>
        <x:v>0</x:v>
      </x:c>
      <x:c r="F171" s="76" t="n">
        <x:f>IF('Réservations'!$N171&lt;&gt;"OK",0,MAX(0,MIN('Réservations'!$C171,DATE(Ouverture!$B$4,6,1))-MAX('Réservations'!$B171,DATE(Ouverture!$B$4,5,1))))</x:f>
        <x:v>0</x:v>
      </x:c>
      <x:c r="G171" s="76" t="n">
        <x:f>IF('Réservations'!$N171&lt;&gt;"OK",0,MAX(0,MIN('Réservations'!$C171,DATE(Ouverture!$B$4,7,1))-MAX('Réservations'!$B171,DATE(Ouverture!$B$4,6,1))))</x:f>
        <x:v>0</x:v>
      </x:c>
      <x:c r="H171" s="76" t="n">
        <x:f>IF('Réservations'!$N171&lt;&gt;"OK",0,MAX(0,MIN('Réservations'!$C171,DATE(Ouverture!$B$4,8,1))-MAX('Réservations'!$B171,DATE(Ouverture!$B$4,7,1))))</x:f>
        <x:v>0</x:v>
      </x:c>
      <x:c r="I171" s="76" t="n">
        <x:f>IF('Réservations'!$N171&lt;&gt;"OK",0,MAX(0,MIN('Réservations'!$C171,DATE(Ouverture!$B$4,9,1))-MAX('Réservations'!$B171,DATE(Ouverture!$B$4,8,1))))</x:f>
        <x:v>0</x:v>
      </x:c>
      <x:c r="J171" s="76" t="n">
        <x:f>IF('Réservations'!$N171&lt;&gt;"OK",0,MAX(0,MIN('Réservations'!$C171,DATE(Ouverture!$B$4,10,1))-MAX('Réservations'!$B171,DATE(Ouverture!$B$4,9,1))))</x:f>
        <x:v>0</x:v>
      </x:c>
      <x:c r="K171" s="76" t="n">
        <x:f>IF('Réservations'!$N171&lt;&gt;"OK",0,MAX(0,MIN('Réservations'!$C171,DATE(Ouverture!$B$4,11,1))-MAX('Réservations'!$B171,DATE(Ouverture!$B$4,10,1))))</x:f>
        <x:v>0</x:v>
      </x:c>
      <x:c r="L171" s="76" t="n">
        <x:f>IF('Réservations'!$N171&lt;&gt;"OK",0,MAX(0,MIN('Réservations'!$C171,DATE(Ouverture!$B$4,12,1))-MAX('Réservations'!$B171,DATE(Ouverture!$B$4,11,1))))</x:f>
        <x:v>0</x:v>
      </x:c>
      <x:c r="M171" s="76" t="n">
        <x:f>IF('Réservations'!$N171&lt;&gt;"OK",0,MAX(0,MIN('Réservations'!$C171,DATE(Ouverture!$B$4,13,1))-MAX('Réservations'!$B171,DATE(Ouverture!$B$4,12,1))))</x:f>
        <x:v>0</x:v>
      </x:c>
      <x:c r="N171" s="130" t="n">
        <x:f>IFERROR(IF('Réservations'!$N171="OK",'Réservations'!$G171/'Réservations'!$F171,0),0)</x:f>
        <x:v>0</x:v>
      </x:c>
      <x:c r="O171" s="130" t="n">
        <x:f>IFERROR(IF('Réservations'!$N171="OK",'Réservations'!$H171/'Réservations'!$F171,0),0)</x:f>
        <x:v>0</x:v>
      </x:c>
      <x:c r="P171" s="130" t="n">
        <x:f>IFERROR(IF('Réservations'!$N171="OK",'Réservations'!$I171/'Réservations'!$F171,0),0)</x:f>
        <x:v>0</x:v>
      </x:c>
      <x:c r="Q171" s="130" t="n">
        <x:f>IFERROR(IF('Réservations'!$N171="OK",'Réservations'!$J171/'Réservations'!$F171,0),0)</x:f>
        <x:v>0</x:v>
      </x:c>
      <x:c r="R171" s="130" t="n">
        <x:f>IFERROR(IF('Réservations'!$N171="OK",'Réservations'!$K171/'Réservations'!$F171,0),0)</x:f>
        <x:v>0</x:v>
      </x:c>
      <x:c r="S171" s="130" t="n">
        <x:f>IFERROR(IF('Réservations'!$N171="OK",'Réservations'!$L171/'Réservations'!$F171,0),0)</x:f>
        <x:v>0</x:v>
      </x:c>
      <x:c r="T171" s="130" t="n">
        <x:f>IFERROR(IF('Réservations'!$N171="OK",'Réservations'!$M171/'Réservations'!$F171,0),0)</x:f>
        <x:v>0</x:v>
      </x:c>
      <x:c r="U171" s="130" t="n">
        <x:f>SUM(B171:M171)</x:f>
        <x:v>0</x:v>
      </x:c>
      <x:c r="V171" s="130" t="n">
        <x:f>U171*N171</x:f>
        <x:v>0</x:v>
      </x:c>
      <x:c r="W171" s="130" t="n">
        <x:f>U171*O171</x:f>
        <x:v>0</x:v>
      </x:c>
      <x:c r="X171" s="130" t="n">
        <x:f>U171*P171</x:f>
        <x:v>0</x:v>
      </x:c>
      <x:c r="Y171" s="130" t="n">
        <x:f>U171*Q171</x:f>
        <x:v>0</x:v>
      </x:c>
      <x:c r="Z171" s="130" t="n">
        <x:f>U171*R171</x:f>
        <x:v>0</x:v>
      </x:c>
      <x:c r="AA171" s="130" t="n">
        <x:f>U171*S171</x:f>
        <x:v>0</x:v>
      </x:c>
      <x:c r="AB171" s="130" t="n">
        <x:f>U171*T171</x:f>
        <x:v>0</x:v>
      </x:c>
    </x:row>
    <x:row r="172">
      <x:c r="A172" s="24" t="str">
        <x:f>IF('Réservations'!A172="","",'Réservations'!A172)</x:f>
      </x:c>
      <x:c r="B172" s="76" t="n">
        <x:f>IF('Réservations'!$N172&lt;&gt;"OK",0,MAX(0,MIN('Réservations'!$C172,DATE(Ouverture!$B$4,2,1))-MAX('Réservations'!$B172,DATE(Ouverture!$B$4,1,1))))</x:f>
        <x:v>0</x:v>
      </x:c>
      <x:c r="C172" s="76" t="n">
        <x:f>IF('Réservations'!$N172&lt;&gt;"OK",0,MAX(0,MIN('Réservations'!$C172,DATE(Ouverture!$B$4,3,1))-MAX('Réservations'!$B172,DATE(Ouverture!$B$4,2,1))))</x:f>
        <x:v>0</x:v>
      </x:c>
      <x:c r="D172" s="76" t="n">
        <x:f>IF('Réservations'!$N172&lt;&gt;"OK",0,MAX(0,MIN('Réservations'!$C172,DATE(Ouverture!$B$4,4,1))-MAX('Réservations'!$B172,DATE(Ouverture!$B$4,3,1))))</x:f>
        <x:v>0</x:v>
      </x:c>
      <x:c r="E172" s="76" t="n">
        <x:f>IF('Réservations'!$N172&lt;&gt;"OK",0,MAX(0,MIN('Réservations'!$C172,DATE(Ouverture!$B$4,5,1))-MAX('Réservations'!$B172,DATE(Ouverture!$B$4,4,1))))</x:f>
        <x:v>0</x:v>
      </x:c>
      <x:c r="F172" s="76" t="n">
        <x:f>IF('Réservations'!$N172&lt;&gt;"OK",0,MAX(0,MIN('Réservations'!$C172,DATE(Ouverture!$B$4,6,1))-MAX('Réservations'!$B172,DATE(Ouverture!$B$4,5,1))))</x:f>
        <x:v>0</x:v>
      </x:c>
      <x:c r="G172" s="76" t="n">
        <x:f>IF('Réservations'!$N172&lt;&gt;"OK",0,MAX(0,MIN('Réservations'!$C172,DATE(Ouverture!$B$4,7,1))-MAX('Réservations'!$B172,DATE(Ouverture!$B$4,6,1))))</x:f>
        <x:v>0</x:v>
      </x:c>
      <x:c r="H172" s="76" t="n">
        <x:f>IF('Réservations'!$N172&lt;&gt;"OK",0,MAX(0,MIN('Réservations'!$C172,DATE(Ouverture!$B$4,8,1))-MAX('Réservations'!$B172,DATE(Ouverture!$B$4,7,1))))</x:f>
        <x:v>0</x:v>
      </x:c>
      <x:c r="I172" s="76" t="n">
        <x:f>IF('Réservations'!$N172&lt;&gt;"OK",0,MAX(0,MIN('Réservations'!$C172,DATE(Ouverture!$B$4,9,1))-MAX('Réservations'!$B172,DATE(Ouverture!$B$4,8,1))))</x:f>
        <x:v>0</x:v>
      </x:c>
      <x:c r="J172" s="76" t="n">
        <x:f>IF('Réservations'!$N172&lt;&gt;"OK",0,MAX(0,MIN('Réservations'!$C172,DATE(Ouverture!$B$4,10,1))-MAX('Réservations'!$B172,DATE(Ouverture!$B$4,9,1))))</x:f>
        <x:v>0</x:v>
      </x:c>
      <x:c r="K172" s="76" t="n">
        <x:f>IF('Réservations'!$N172&lt;&gt;"OK",0,MAX(0,MIN('Réservations'!$C172,DATE(Ouverture!$B$4,11,1))-MAX('Réservations'!$B172,DATE(Ouverture!$B$4,10,1))))</x:f>
        <x:v>0</x:v>
      </x:c>
      <x:c r="L172" s="76" t="n">
        <x:f>IF('Réservations'!$N172&lt;&gt;"OK",0,MAX(0,MIN('Réservations'!$C172,DATE(Ouverture!$B$4,12,1))-MAX('Réservations'!$B172,DATE(Ouverture!$B$4,11,1))))</x:f>
        <x:v>0</x:v>
      </x:c>
      <x:c r="M172" s="76" t="n">
        <x:f>IF('Réservations'!$N172&lt;&gt;"OK",0,MAX(0,MIN('Réservations'!$C172,DATE(Ouverture!$B$4,13,1))-MAX('Réservations'!$B172,DATE(Ouverture!$B$4,12,1))))</x:f>
        <x:v>0</x:v>
      </x:c>
      <x:c r="N172" s="130" t="n">
        <x:f>IFERROR(IF('Réservations'!$N172="OK",'Réservations'!$G172/'Réservations'!$F172,0),0)</x:f>
        <x:v>0</x:v>
      </x:c>
      <x:c r="O172" s="130" t="n">
        <x:f>IFERROR(IF('Réservations'!$N172="OK",'Réservations'!$H172/'Réservations'!$F172,0),0)</x:f>
        <x:v>0</x:v>
      </x:c>
      <x:c r="P172" s="130" t="n">
        <x:f>IFERROR(IF('Réservations'!$N172="OK",'Réservations'!$I172/'Réservations'!$F172,0),0)</x:f>
        <x:v>0</x:v>
      </x:c>
      <x:c r="Q172" s="130" t="n">
        <x:f>IFERROR(IF('Réservations'!$N172="OK",'Réservations'!$J172/'Réservations'!$F172,0),0)</x:f>
        <x:v>0</x:v>
      </x:c>
      <x:c r="R172" s="130" t="n">
        <x:f>IFERROR(IF('Réservations'!$N172="OK",'Réservations'!$K172/'Réservations'!$F172,0),0)</x:f>
        <x:v>0</x:v>
      </x:c>
      <x:c r="S172" s="130" t="n">
        <x:f>IFERROR(IF('Réservations'!$N172="OK",'Réservations'!$L172/'Réservations'!$F172,0),0)</x:f>
        <x:v>0</x:v>
      </x:c>
      <x:c r="T172" s="130" t="n">
        <x:f>IFERROR(IF('Réservations'!$N172="OK",'Réservations'!$M172/'Réservations'!$F172,0),0)</x:f>
        <x:v>0</x:v>
      </x:c>
      <x:c r="U172" s="130" t="n">
        <x:f>SUM(B172:M172)</x:f>
        <x:v>0</x:v>
      </x:c>
      <x:c r="V172" s="130" t="n">
        <x:f>U172*N172</x:f>
        <x:v>0</x:v>
      </x:c>
      <x:c r="W172" s="130" t="n">
        <x:f>U172*O172</x:f>
        <x:v>0</x:v>
      </x:c>
      <x:c r="X172" s="130" t="n">
        <x:f>U172*P172</x:f>
        <x:v>0</x:v>
      </x:c>
      <x:c r="Y172" s="130" t="n">
        <x:f>U172*Q172</x:f>
        <x:v>0</x:v>
      </x:c>
      <x:c r="Z172" s="130" t="n">
        <x:f>U172*R172</x:f>
        <x:v>0</x:v>
      </x:c>
      <x:c r="AA172" s="130" t="n">
        <x:f>U172*S172</x:f>
        <x:v>0</x:v>
      </x:c>
      <x:c r="AB172" s="130" t="n">
        <x:f>U172*T172</x:f>
        <x:v>0</x:v>
      </x:c>
    </x:row>
    <x:row r="173">
      <x:c r="A173" s="24" t="str">
        <x:f>IF('Réservations'!A173="","",'Réservations'!A173)</x:f>
      </x:c>
      <x:c r="B173" s="76" t="n">
        <x:f>IF('Réservations'!$N173&lt;&gt;"OK",0,MAX(0,MIN('Réservations'!$C173,DATE(Ouverture!$B$4,2,1))-MAX('Réservations'!$B173,DATE(Ouverture!$B$4,1,1))))</x:f>
        <x:v>0</x:v>
      </x:c>
      <x:c r="C173" s="76" t="n">
        <x:f>IF('Réservations'!$N173&lt;&gt;"OK",0,MAX(0,MIN('Réservations'!$C173,DATE(Ouverture!$B$4,3,1))-MAX('Réservations'!$B173,DATE(Ouverture!$B$4,2,1))))</x:f>
        <x:v>0</x:v>
      </x:c>
      <x:c r="D173" s="76" t="n">
        <x:f>IF('Réservations'!$N173&lt;&gt;"OK",0,MAX(0,MIN('Réservations'!$C173,DATE(Ouverture!$B$4,4,1))-MAX('Réservations'!$B173,DATE(Ouverture!$B$4,3,1))))</x:f>
        <x:v>0</x:v>
      </x:c>
      <x:c r="E173" s="76" t="n">
        <x:f>IF('Réservations'!$N173&lt;&gt;"OK",0,MAX(0,MIN('Réservations'!$C173,DATE(Ouverture!$B$4,5,1))-MAX('Réservations'!$B173,DATE(Ouverture!$B$4,4,1))))</x:f>
        <x:v>0</x:v>
      </x:c>
      <x:c r="F173" s="76" t="n">
        <x:f>IF('Réservations'!$N173&lt;&gt;"OK",0,MAX(0,MIN('Réservations'!$C173,DATE(Ouverture!$B$4,6,1))-MAX('Réservations'!$B173,DATE(Ouverture!$B$4,5,1))))</x:f>
        <x:v>0</x:v>
      </x:c>
      <x:c r="G173" s="76" t="n">
        <x:f>IF('Réservations'!$N173&lt;&gt;"OK",0,MAX(0,MIN('Réservations'!$C173,DATE(Ouverture!$B$4,7,1))-MAX('Réservations'!$B173,DATE(Ouverture!$B$4,6,1))))</x:f>
        <x:v>0</x:v>
      </x:c>
      <x:c r="H173" s="76" t="n">
        <x:f>IF('Réservations'!$N173&lt;&gt;"OK",0,MAX(0,MIN('Réservations'!$C173,DATE(Ouverture!$B$4,8,1))-MAX('Réservations'!$B173,DATE(Ouverture!$B$4,7,1))))</x:f>
        <x:v>0</x:v>
      </x:c>
      <x:c r="I173" s="76" t="n">
        <x:f>IF('Réservations'!$N173&lt;&gt;"OK",0,MAX(0,MIN('Réservations'!$C173,DATE(Ouverture!$B$4,9,1))-MAX('Réservations'!$B173,DATE(Ouverture!$B$4,8,1))))</x:f>
        <x:v>0</x:v>
      </x:c>
      <x:c r="J173" s="76" t="n">
        <x:f>IF('Réservations'!$N173&lt;&gt;"OK",0,MAX(0,MIN('Réservations'!$C173,DATE(Ouverture!$B$4,10,1))-MAX('Réservations'!$B173,DATE(Ouverture!$B$4,9,1))))</x:f>
        <x:v>0</x:v>
      </x:c>
      <x:c r="K173" s="76" t="n">
        <x:f>IF('Réservations'!$N173&lt;&gt;"OK",0,MAX(0,MIN('Réservations'!$C173,DATE(Ouverture!$B$4,11,1))-MAX('Réservations'!$B173,DATE(Ouverture!$B$4,10,1))))</x:f>
        <x:v>0</x:v>
      </x:c>
      <x:c r="L173" s="76" t="n">
        <x:f>IF('Réservations'!$N173&lt;&gt;"OK",0,MAX(0,MIN('Réservations'!$C173,DATE(Ouverture!$B$4,12,1))-MAX('Réservations'!$B173,DATE(Ouverture!$B$4,11,1))))</x:f>
        <x:v>0</x:v>
      </x:c>
      <x:c r="M173" s="76" t="n">
        <x:f>IF('Réservations'!$N173&lt;&gt;"OK",0,MAX(0,MIN('Réservations'!$C173,DATE(Ouverture!$B$4,13,1))-MAX('Réservations'!$B173,DATE(Ouverture!$B$4,12,1))))</x:f>
        <x:v>0</x:v>
      </x:c>
      <x:c r="N173" s="130" t="n">
        <x:f>IFERROR(IF('Réservations'!$N173="OK",'Réservations'!$G173/'Réservations'!$F173,0),0)</x:f>
        <x:v>0</x:v>
      </x:c>
      <x:c r="O173" s="130" t="n">
        <x:f>IFERROR(IF('Réservations'!$N173="OK",'Réservations'!$H173/'Réservations'!$F173,0),0)</x:f>
        <x:v>0</x:v>
      </x:c>
      <x:c r="P173" s="130" t="n">
        <x:f>IFERROR(IF('Réservations'!$N173="OK",'Réservations'!$I173/'Réservations'!$F173,0),0)</x:f>
        <x:v>0</x:v>
      </x:c>
      <x:c r="Q173" s="130" t="n">
        <x:f>IFERROR(IF('Réservations'!$N173="OK",'Réservations'!$J173/'Réservations'!$F173,0),0)</x:f>
        <x:v>0</x:v>
      </x:c>
      <x:c r="R173" s="130" t="n">
        <x:f>IFERROR(IF('Réservations'!$N173="OK",'Réservations'!$K173/'Réservations'!$F173,0),0)</x:f>
        <x:v>0</x:v>
      </x:c>
      <x:c r="S173" s="130" t="n">
        <x:f>IFERROR(IF('Réservations'!$N173="OK",'Réservations'!$L173/'Réservations'!$F173,0),0)</x:f>
        <x:v>0</x:v>
      </x:c>
      <x:c r="T173" s="130" t="n">
        <x:f>IFERROR(IF('Réservations'!$N173="OK",'Réservations'!$M173/'Réservations'!$F173,0),0)</x:f>
        <x:v>0</x:v>
      </x:c>
      <x:c r="U173" s="130" t="n">
        <x:f>SUM(B173:M173)</x:f>
        <x:v>0</x:v>
      </x:c>
      <x:c r="V173" s="130" t="n">
        <x:f>U173*N173</x:f>
        <x:v>0</x:v>
      </x:c>
      <x:c r="W173" s="130" t="n">
        <x:f>U173*O173</x:f>
        <x:v>0</x:v>
      </x:c>
      <x:c r="X173" s="130" t="n">
        <x:f>U173*P173</x:f>
        <x:v>0</x:v>
      </x:c>
      <x:c r="Y173" s="130" t="n">
        <x:f>U173*Q173</x:f>
        <x:v>0</x:v>
      </x:c>
      <x:c r="Z173" s="130" t="n">
        <x:f>U173*R173</x:f>
        <x:v>0</x:v>
      </x:c>
      <x:c r="AA173" s="130" t="n">
        <x:f>U173*S173</x:f>
        <x:v>0</x:v>
      </x:c>
      <x:c r="AB173" s="130" t="n">
        <x:f>U173*T173</x:f>
        <x:v>0</x:v>
      </x:c>
    </x:row>
    <x:row r="174">
      <x:c r="A174" s="24" t="str">
        <x:f>IF('Réservations'!A174="","",'Réservations'!A174)</x:f>
      </x:c>
      <x:c r="B174" s="76" t="n">
        <x:f>IF('Réservations'!$N174&lt;&gt;"OK",0,MAX(0,MIN('Réservations'!$C174,DATE(Ouverture!$B$4,2,1))-MAX('Réservations'!$B174,DATE(Ouverture!$B$4,1,1))))</x:f>
        <x:v>0</x:v>
      </x:c>
      <x:c r="C174" s="76" t="n">
        <x:f>IF('Réservations'!$N174&lt;&gt;"OK",0,MAX(0,MIN('Réservations'!$C174,DATE(Ouverture!$B$4,3,1))-MAX('Réservations'!$B174,DATE(Ouverture!$B$4,2,1))))</x:f>
        <x:v>0</x:v>
      </x:c>
      <x:c r="D174" s="76" t="n">
        <x:f>IF('Réservations'!$N174&lt;&gt;"OK",0,MAX(0,MIN('Réservations'!$C174,DATE(Ouverture!$B$4,4,1))-MAX('Réservations'!$B174,DATE(Ouverture!$B$4,3,1))))</x:f>
        <x:v>0</x:v>
      </x:c>
      <x:c r="E174" s="76" t="n">
        <x:f>IF('Réservations'!$N174&lt;&gt;"OK",0,MAX(0,MIN('Réservations'!$C174,DATE(Ouverture!$B$4,5,1))-MAX('Réservations'!$B174,DATE(Ouverture!$B$4,4,1))))</x:f>
        <x:v>0</x:v>
      </x:c>
      <x:c r="F174" s="76" t="n">
        <x:f>IF('Réservations'!$N174&lt;&gt;"OK",0,MAX(0,MIN('Réservations'!$C174,DATE(Ouverture!$B$4,6,1))-MAX('Réservations'!$B174,DATE(Ouverture!$B$4,5,1))))</x:f>
        <x:v>0</x:v>
      </x:c>
      <x:c r="G174" s="76" t="n">
        <x:f>IF('Réservations'!$N174&lt;&gt;"OK",0,MAX(0,MIN('Réservations'!$C174,DATE(Ouverture!$B$4,7,1))-MAX('Réservations'!$B174,DATE(Ouverture!$B$4,6,1))))</x:f>
        <x:v>0</x:v>
      </x:c>
      <x:c r="H174" s="76" t="n">
        <x:f>IF('Réservations'!$N174&lt;&gt;"OK",0,MAX(0,MIN('Réservations'!$C174,DATE(Ouverture!$B$4,8,1))-MAX('Réservations'!$B174,DATE(Ouverture!$B$4,7,1))))</x:f>
        <x:v>0</x:v>
      </x:c>
      <x:c r="I174" s="76" t="n">
        <x:f>IF('Réservations'!$N174&lt;&gt;"OK",0,MAX(0,MIN('Réservations'!$C174,DATE(Ouverture!$B$4,9,1))-MAX('Réservations'!$B174,DATE(Ouverture!$B$4,8,1))))</x:f>
        <x:v>0</x:v>
      </x:c>
      <x:c r="J174" s="76" t="n">
        <x:f>IF('Réservations'!$N174&lt;&gt;"OK",0,MAX(0,MIN('Réservations'!$C174,DATE(Ouverture!$B$4,10,1))-MAX('Réservations'!$B174,DATE(Ouverture!$B$4,9,1))))</x:f>
        <x:v>0</x:v>
      </x:c>
      <x:c r="K174" s="76" t="n">
        <x:f>IF('Réservations'!$N174&lt;&gt;"OK",0,MAX(0,MIN('Réservations'!$C174,DATE(Ouverture!$B$4,11,1))-MAX('Réservations'!$B174,DATE(Ouverture!$B$4,10,1))))</x:f>
        <x:v>0</x:v>
      </x:c>
      <x:c r="L174" s="76" t="n">
        <x:f>IF('Réservations'!$N174&lt;&gt;"OK",0,MAX(0,MIN('Réservations'!$C174,DATE(Ouverture!$B$4,12,1))-MAX('Réservations'!$B174,DATE(Ouverture!$B$4,11,1))))</x:f>
        <x:v>0</x:v>
      </x:c>
      <x:c r="M174" s="76" t="n">
        <x:f>IF('Réservations'!$N174&lt;&gt;"OK",0,MAX(0,MIN('Réservations'!$C174,DATE(Ouverture!$B$4,13,1))-MAX('Réservations'!$B174,DATE(Ouverture!$B$4,12,1))))</x:f>
        <x:v>0</x:v>
      </x:c>
      <x:c r="N174" s="130" t="n">
        <x:f>IFERROR(IF('Réservations'!$N174="OK",'Réservations'!$G174/'Réservations'!$F174,0),0)</x:f>
        <x:v>0</x:v>
      </x:c>
      <x:c r="O174" s="130" t="n">
        <x:f>IFERROR(IF('Réservations'!$N174="OK",'Réservations'!$H174/'Réservations'!$F174,0),0)</x:f>
        <x:v>0</x:v>
      </x:c>
      <x:c r="P174" s="130" t="n">
        <x:f>IFERROR(IF('Réservations'!$N174="OK",'Réservations'!$I174/'Réservations'!$F174,0),0)</x:f>
        <x:v>0</x:v>
      </x:c>
      <x:c r="Q174" s="130" t="n">
        <x:f>IFERROR(IF('Réservations'!$N174="OK",'Réservations'!$J174/'Réservations'!$F174,0),0)</x:f>
        <x:v>0</x:v>
      </x:c>
      <x:c r="R174" s="130" t="n">
        <x:f>IFERROR(IF('Réservations'!$N174="OK",'Réservations'!$K174/'Réservations'!$F174,0),0)</x:f>
        <x:v>0</x:v>
      </x:c>
      <x:c r="S174" s="130" t="n">
        <x:f>IFERROR(IF('Réservations'!$N174="OK",'Réservations'!$L174/'Réservations'!$F174,0),0)</x:f>
        <x:v>0</x:v>
      </x:c>
      <x:c r="T174" s="130" t="n">
        <x:f>IFERROR(IF('Réservations'!$N174="OK",'Réservations'!$M174/'Réservations'!$F174,0),0)</x:f>
        <x:v>0</x:v>
      </x:c>
      <x:c r="U174" s="130" t="n">
        <x:f>SUM(B174:M174)</x:f>
        <x:v>0</x:v>
      </x:c>
      <x:c r="V174" s="130" t="n">
        <x:f>U174*N174</x:f>
        <x:v>0</x:v>
      </x:c>
      <x:c r="W174" s="130" t="n">
        <x:f>U174*O174</x:f>
        <x:v>0</x:v>
      </x:c>
      <x:c r="X174" s="130" t="n">
        <x:f>U174*P174</x:f>
        <x:v>0</x:v>
      </x:c>
      <x:c r="Y174" s="130" t="n">
        <x:f>U174*Q174</x:f>
        <x:v>0</x:v>
      </x:c>
      <x:c r="Z174" s="130" t="n">
        <x:f>U174*R174</x:f>
        <x:v>0</x:v>
      </x:c>
      <x:c r="AA174" s="130" t="n">
        <x:f>U174*S174</x:f>
        <x:v>0</x:v>
      </x:c>
      <x:c r="AB174" s="130" t="n">
        <x:f>U174*T174</x:f>
        <x:v>0</x:v>
      </x:c>
    </x:row>
    <x:row r="175">
      <x:c r="A175" s="24" t="str">
        <x:f>IF('Réservations'!A175="","",'Réservations'!A175)</x:f>
      </x:c>
      <x:c r="B175" s="76" t="n">
        <x:f>IF('Réservations'!$N175&lt;&gt;"OK",0,MAX(0,MIN('Réservations'!$C175,DATE(Ouverture!$B$4,2,1))-MAX('Réservations'!$B175,DATE(Ouverture!$B$4,1,1))))</x:f>
        <x:v>0</x:v>
      </x:c>
      <x:c r="C175" s="76" t="n">
        <x:f>IF('Réservations'!$N175&lt;&gt;"OK",0,MAX(0,MIN('Réservations'!$C175,DATE(Ouverture!$B$4,3,1))-MAX('Réservations'!$B175,DATE(Ouverture!$B$4,2,1))))</x:f>
        <x:v>0</x:v>
      </x:c>
      <x:c r="D175" s="76" t="n">
        <x:f>IF('Réservations'!$N175&lt;&gt;"OK",0,MAX(0,MIN('Réservations'!$C175,DATE(Ouverture!$B$4,4,1))-MAX('Réservations'!$B175,DATE(Ouverture!$B$4,3,1))))</x:f>
        <x:v>0</x:v>
      </x:c>
      <x:c r="E175" s="76" t="n">
        <x:f>IF('Réservations'!$N175&lt;&gt;"OK",0,MAX(0,MIN('Réservations'!$C175,DATE(Ouverture!$B$4,5,1))-MAX('Réservations'!$B175,DATE(Ouverture!$B$4,4,1))))</x:f>
        <x:v>0</x:v>
      </x:c>
      <x:c r="F175" s="76" t="n">
        <x:f>IF('Réservations'!$N175&lt;&gt;"OK",0,MAX(0,MIN('Réservations'!$C175,DATE(Ouverture!$B$4,6,1))-MAX('Réservations'!$B175,DATE(Ouverture!$B$4,5,1))))</x:f>
        <x:v>0</x:v>
      </x:c>
      <x:c r="G175" s="76" t="n">
        <x:f>IF('Réservations'!$N175&lt;&gt;"OK",0,MAX(0,MIN('Réservations'!$C175,DATE(Ouverture!$B$4,7,1))-MAX('Réservations'!$B175,DATE(Ouverture!$B$4,6,1))))</x:f>
        <x:v>0</x:v>
      </x:c>
      <x:c r="H175" s="76" t="n">
        <x:f>IF('Réservations'!$N175&lt;&gt;"OK",0,MAX(0,MIN('Réservations'!$C175,DATE(Ouverture!$B$4,8,1))-MAX('Réservations'!$B175,DATE(Ouverture!$B$4,7,1))))</x:f>
        <x:v>0</x:v>
      </x:c>
      <x:c r="I175" s="76" t="n">
        <x:f>IF('Réservations'!$N175&lt;&gt;"OK",0,MAX(0,MIN('Réservations'!$C175,DATE(Ouverture!$B$4,9,1))-MAX('Réservations'!$B175,DATE(Ouverture!$B$4,8,1))))</x:f>
        <x:v>0</x:v>
      </x:c>
      <x:c r="J175" s="76" t="n">
        <x:f>IF('Réservations'!$N175&lt;&gt;"OK",0,MAX(0,MIN('Réservations'!$C175,DATE(Ouverture!$B$4,10,1))-MAX('Réservations'!$B175,DATE(Ouverture!$B$4,9,1))))</x:f>
        <x:v>0</x:v>
      </x:c>
      <x:c r="K175" s="76" t="n">
        <x:f>IF('Réservations'!$N175&lt;&gt;"OK",0,MAX(0,MIN('Réservations'!$C175,DATE(Ouverture!$B$4,11,1))-MAX('Réservations'!$B175,DATE(Ouverture!$B$4,10,1))))</x:f>
        <x:v>0</x:v>
      </x:c>
      <x:c r="L175" s="76" t="n">
        <x:f>IF('Réservations'!$N175&lt;&gt;"OK",0,MAX(0,MIN('Réservations'!$C175,DATE(Ouverture!$B$4,12,1))-MAX('Réservations'!$B175,DATE(Ouverture!$B$4,11,1))))</x:f>
        <x:v>0</x:v>
      </x:c>
      <x:c r="M175" s="76" t="n">
        <x:f>IF('Réservations'!$N175&lt;&gt;"OK",0,MAX(0,MIN('Réservations'!$C175,DATE(Ouverture!$B$4,13,1))-MAX('Réservations'!$B175,DATE(Ouverture!$B$4,12,1))))</x:f>
        <x:v>0</x:v>
      </x:c>
      <x:c r="N175" s="130" t="n">
        <x:f>IFERROR(IF('Réservations'!$N175="OK",'Réservations'!$G175/'Réservations'!$F175,0),0)</x:f>
        <x:v>0</x:v>
      </x:c>
      <x:c r="O175" s="130" t="n">
        <x:f>IFERROR(IF('Réservations'!$N175="OK",'Réservations'!$H175/'Réservations'!$F175,0),0)</x:f>
        <x:v>0</x:v>
      </x:c>
      <x:c r="P175" s="130" t="n">
        <x:f>IFERROR(IF('Réservations'!$N175="OK",'Réservations'!$I175/'Réservations'!$F175,0),0)</x:f>
        <x:v>0</x:v>
      </x:c>
      <x:c r="Q175" s="130" t="n">
        <x:f>IFERROR(IF('Réservations'!$N175="OK",'Réservations'!$J175/'Réservations'!$F175,0),0)</x:f>
        <x:v>0</x:v>
      </x:c>
      <x:c r="R175" s="130" t="n">
        <x:f>IFERROR(IF('Réservations'!$N175="OK",'Réservations'!$K175/'Réservations'!$F175,0),0)</x:f>
        <x:v>0</x:v>
      </x:c>
      <x:c r="S175" s="130" t="n">
        <x:f>IFERROR(IF('Réservations'!$N175="OK",'Réservations'!$L175/'Réservations'!$F175,0),0)</x:f>
        <x:v>0</x:v>
      </x:c>
      <x:c r="T175" s="130" t="n">
        <x:f>IFERROR(IF('Réservations'!$N175="OK",'Réservations'!$M175/'Réservations'!$F175,0),0)</x:f>
        <x:v>0</x:v>
      </x:c>
      <x:c r="U175" s="130" t="n">
        <x:f>SUM(B175:M175)</x:f>
        <x:v>0</x:v>
      </x:c>
      <x:c r="V175" s="130" t="n">
        <x:f>U175*N175</x:f>
        <x:v>0</x:v>
      </x:c>
      <x:c r="W175" s="130" t="n">
        <x:f>U175*O175</x:f>
        <x:v>0</x:v>
      </x:c>
      <x:c r="X175" s="130" t="n">
        <x:f>U175*P175</x:f>
        <x:v>0</x:v>
      </x:c>
      <x:c r="Y175" s="130" t="n">
        <x:f>U175*Q175</x:f>
        <x:v>0</x:v>
      </x:c>
      <x:c r="Z175" s="130" t="n">
        <x:f>U175*R175</x:f>
        <x:v>0</x:v>
      </x:c>
      <x:c r="AA175" s="130" t="n">
        <x:f>U175*S175</x:f>
        <x:v>0</x:v>
      </x:c>
      <x:c r="AB175" s="130" t="n">
        <x:f>U175*T175</x:f>
        <x:v>0</x:v>
      </x:c>
    </x:row>
    <x:row r="176">
      <x:c r="A176" s="24" t="str">
        <x:f>IF('Réservations'!A176="","",'Réservations'!A176)</x:f>
      </x:c>
      <x:c r="B176" s="76" t="n">
        <x:f>IF('Réservations'!$N176&lt;&gt;"OK",0,MAX(0,MIN('Réservations'!$C176,DATE(Ouverture!$B$4,2,1))-MAX('Réservations'!$B176,DATE(Ouverture!$B$4,1,1))))</x:f>
        <x:v>0</x:v>
      </x:c>
      <x:c r="C176" s="76" t="n">
        <x:f>IF('Réservations'!$N176&lt;&gt;"OK",0,MAX(0,MIN('Réservations'!$C176,DATE(Ouverture!$B$4,3,1))-MAX('Réservations'!$B176,DATE(Ouverture!$B$4,2,1))))</x:f>
        <x:v>0</x:v>
      </x:c>
      <x:c r="D176" s="76" t="n">
        <x:f>IF('Réservations'!$N176&lt;&gt;"OK",0,MAX(0,MIN('Réservations'!$C176,DATE(Ouverture!$B$4,4,1))-MAX('Réservations'!$B176,DATE(Ouverture!$B$4,3,1))))</x:f>
        <x:v>0</x:v>
      </x:c>
      <x:c r="E176" s="76" t="n">
        <x:f>IF('Réservations'!$N176&lt;&gt;"OK",0,MAX(0,MIN('Réservations'!$C176,DATE(Ouverture!$B$4,5,1))-MAX('Réservations'!$B176,DATE(Ouverture!$B$4,4,1))))</x:f>
        <x:v>0</x:v>
      </x:c>
      <x:c r="F176" s="76" t="n">
        <x:f>IF('Réservations'!$N176&lt;&gt;"OK",0,MAX(0,MIN('Réservations'!$C176,DATE(Ouverture!$B$4,6,1))-MAX('Réservations'!$B176,DATE(Ouverture!$B$4,5,1))))</x:f>
        <x:v>0</x:v>
      </x:c>
      <x:c r="G176" s="76" t="n">
        <x:f>IF('Réservations'!$N176&lt;&gt;"OK",0,MAX(0,MIN('Réservations'!$C176,DATE(Ouverture!$B$4,7,1))-MAX('Réservations'!$B176,DATE(Ouverture!$B$4,6,1))))</x:f>
        <x:v>0</x:v>
      </x:c>
      <x:c r="H176" s="76" t="n">
        <x:f>IF('Réservations'!$N176&lt;&gt;"OK",0,MAX(0,MIN('Réservations'!$C176,DATE(Ouverture!$B$4,8,1))-MAX('Réservations'!$B176,DATE(Ouverture!$B$4,7,1))))</x:f>
        <x:v>0</x:v>
      </x:c>
      <x:c r="I176" s="76" t="n">
        <x:f>IF('Réservations'!$N176&lt;&gt;"OK",0,MAX(0,MIN('Réservations'!$C176,DATE(Ouverture!$B$4,9,1))-MAX('Réservations'!$B176,DATE(Ouverture!$B$4,8,1))))</x:f>
        <x:v>0</x:v>
      </x:c>
      <x:c r="J176" s="76" t="n">
        <x:f>IF('Réservations'!$N176&lt;&gt;"OK",0,MAX(0,MIN('Réservations'!$C176,DATE(Ouverture!$B$4,10,1))-MAX('Réservations'!$B176,DATE(Ouverture!$B$4,9,1))))</x:f>
        <x:v>0</x:v>
      </x:c>
      <x:c r="K176" s="76" t="n">
        <x:f>IF('Réservations'!$N176&lt;&gt;"OK",0,MAX(0,MIN('Réservations'!$C176,DATE(Ouverture!$B$4,11,1))-MAX('Réservations'!$B176,DATE(Ouverture!$B$4,10,1))))</x:f>
        <x:v>0</x:v>
      </x:c>
      <x:c r="L176" s="76" t="n">
        <x:f>IF('Réservations'!$N176&lt;&gt;"OK",0,MAX(0,MIN('Réservations'!$C176,DATE(Ouverture!$B$4,12,1))-MAX('Réservations'!$B176,DATE(Ouverture!$B$4,11,1))))</x:f>
        <x:v>0</x:v>
      </x:c>
      <x:c r="M176" s="76" t="n">
        <x:f>IF('Réservations'!$N176&lt;&gt;"OK",0,MAX(0,MIN('Réservations'!$C176,DATE(Ouverture!$B$4,13,1))-MAX('Réservations'!$B176,DATE(Ouverture!$B$4,12,1))))</x:f>
        <x:v>0</x:v>
      </x:c>
      <x:c r="N176" s="130" t="n">
        <x:f>IFERROR(IF('Réservations'!$N176="OK",'Réservations'!$G176/'Réservations'!$F176,0),0)</x:f>
        <x:v>0</x:v>
      </x:c>
      <x:c r="O176" s="130" t="n">
        <x:f>IFERROR(IF('Réservations'!$N176="OK",'Réservations'!$H176/'Réservations'!$F176,0),0)</x:f>
        <x:v>0</x:v>
      </x:c>
      <x:c r="P176" s="130" t="n">
        <x:f>IFERROR(IF('Réservations'!$N176="OK",'Réservations'!$I176/'Réservations'!$F176,0),0)</x:f>
        <x:v>0</x:v>
      </x:c>
      <x:c r="Q176" s="130" t="n">
        <x:f>IFERROR(IF('Réservations'!$N176="OK",'Réservations'!$J176/'Réservations'!$F176,0),0)</x:f>
        <x:v>0</x:v>
      </x:c>
      <x:c r="R176" s="130" t="n">
        <x:f>IFERROR(IF('Réservations'!$N176="OK",'Réservations'!$K176/'Réservations'!$F176,0),0)</x:f>
        <x:v>0</x:v>
      </x:c>
      <x:c r="S176" s="130" t="n">
        <x:f>IFERROR(IF('Réservations'!$N176="OK",'Réservations'!$L176/'Réservations'!$F176,0),0)</x:f>
        <x:v>0</x:v>
      </x:c>
      <x:c r="T176" s="130" t="n">
        <x:f>IFERROR(IF('Réservations'!$N176="OK",'Réservations'!$M176/'Réservations'!$F176,0),0)</x:f>
        <x:v>0</x:v>
      </x:c>
      <x:c r="U176" s="130" t="n">
        <x:f>SUM(B176:M176)</x:f>
        <x:v>0</x:v>
      </x:c>
      <x:c r="V176" s="130" t="n">
        <x:f>U176*N176</x:f>
        <x:v>0</x:v>
      </x:c>
      <x:c r="W176" s="130" t="n">
        <x:f>U176*O176</x:f>
        <x:v>0</x:v>
      </x:c>
      <x:c r="X176" s="130" t="n">
        <x:f>U176*P176</x:f>
        <x:v>0</x:v>
      </x:c>
      <x:c r="Y176" s="130" t="n">
        <x:f>U176*Q176</x:f>
        <x:v>0</x:v>
      </x:c>
      <x:c r="Z176" s="130" t="n">
        <x:f>U176*R176</x:f>
        <x:v>0</x:v>
      </x:c>
      <x:c r="AA176" s="130" t="n">
        <x:f>U176*S176</x:f>
        <x:v>0</x:v>
      </x:c>
      <x:c r="AB176" s="130" t="n">
        <x:f>U176*T176</x:f>
        <x:v>0</x:v>
      </x:c>
    </x:row>
    <x:row r="177">
      <x:c r="A177" s="24" t="str">
        <x:f>IF('Réservations'!A177="","",'Réservations'!A177)</x:f>
      </x:c>
      <x:c r="B177" s="76" t="n">
        <x:f>IF('Réservations'!$N177&lt;&gt;"OK",0,MAX(0,MIN('Réservations'!$C177,DATE(Ouverture!$B$4,2,1))-MAX('Réservations'!$B177,DATE(Ouverture!$B$4,1,1))))</x:f>
        <x:v>0</x:v>
      </x:c>
      <x:c r="C177" s="76" t="n">
        <x:f>IF('Réservations'!$N177&lt;&gt;"OK",0,MAX(0,MIN('Réservations'!$C177,DATE(Ouverture!$B$4,3,1))-MAX('Réservations'!$B177,DATE(Ouverture!$B$4,2,1))))</x:f>
        <x:v>0</x:v>
      </x:c>
      <x:c r="D177" s="76" t="n">
        <x:f>IF('Réservations'!$N177&lt;&gt;"OK",0,MAX(0,MIN('Réservations'!$C177,DATE(Ouverture!$B$4,4,1))-MAX('Réservations'!$B177,DATE(Ouverture!$B$4,3,1))))</x:f>
        <x:v>0</x:v>
      </x:c>
      <x:c r="E177" s="76" t="n">
        <x:f>IF('Réservations'!$N177&lt;&gt;"OK",0,MAX(0,MIN('Réservations'!$C177,DATE(Ouverture!$B$4,5,1))-MAX('Réservations'!$B177,DATE(Ouverture!$B$4,4,1))))</x:f>
        <x:v>0</x:v>
      </x:c>
      <x:c r="F177" s="76" t="n">
        <x:f>IF('Réservations'!$N177&lt;&gt;"OK",0,MAX(0,MIN('Réservations'!$C177,DATE(Ouverture!$B$4,6,1))-MAX('Réservations'!$B177,DATE(Ouverture!$B$4,5,1))))</x:f>
        <x:v>0</x:v>
      </x:c>
      <x:c r="G177" s="76" t="n">
        <x:f>IF('Réservations'!$N177&lt;&gt;"OK",0,MAX(0,MIN('Réservations'!$C177,DATE(Ouverture!$B$4,7,1))-MAX('Réservations'!$B177,DATE(Ouverture!$B$4,6,1))))</x:f>
        <x:v>0</x:v>
      </x:c>
      <x:c r="H177" s="76" t="n">
        <x:f>IF('Réservations'!$N177&lt;&gt;"OK",0,MAX(0,MIN('Réservations'!$C177,DATE(Ouverture!$B$4,8,1))-MAX('Réservations'!$B177,DATE(Ouverture!$B$4,7,1))))</x:f>
        <x:v>0</x:v>
      </x:c>
      <x:c r="I177" s="76" t="n">
        <x:f>IF('Réservations'!$N177&lt;&gt;"OK",0,MAX(0,MIN('Réservations'!$C177,DATE(Ouverture!$B$4,9,1))-MAX('Réservations'!$B177,DATE(Ouverture!$B$4,8,1))))</x:f>
        <x:v>0</x:v>
      </x:c>
      <x:c r="J177" s="76" t="n">
        <x:f>IF('Réservations'!$N177&lt;&gt;"OK",0,MAX(0,MIN('Réservations'!$C177,DATE(Ouverture!$B$4,10,1))-MAX('Réservations'!$B177,DATE(Ouverture!$B$4,9,1))))</x:f>
        <x:v>0</x:v>
      </x:c>
      <x:c r="K177" s="76" t="n">
        <x:f>IF('Réservations'!$N177&lt;&gt;"OK",0,MAX(0,MIN('Réservations'!$C177,DATE(Ouverture!$B$4,11,1))-MAX('Réservations'!$B177,DATE(Ouverture!$B$4,10,1))))</x:f>
        <x:v>0</x:v>
      </x:c>
      <x:c r="L177" s="76" t="n">
        <x:f>IF('Réservations'!$N177&lt;&gt;"OK",0,MAX(0,MIN('Réservations'!$C177,DATE(Ouverture!$B$4,12,1))-MAX('Réservations'!$B177,DATE(Ouverture!$B$4,11,1))))</x:f>
        <x:v>0</x:v>
      </x:c>
      <x:c r="M177" s="76" t="n">
        <x:f>IF('Réservations'!$N177&lt;&gt;"OK",0,MAX(0,MIN('Réservations'!$C177,DATE(Ouverture!$B$4,13,1))-MAX('Réservations'!$B177,DATE(Ouverture!$B$4,12,1))))</x:f>
        <x:v>0</x:v>
      </x:c>
      <x:c r="N177" s="130" t="n">
        <x:f>IFERROR(IF('Réservations'!$N177="OK",'Réservations'!$G177/'Réservations'!$F177,0),0)</x:f>
        <x:v>0</x:v>
      </x:c>
      <x:c r="O177" s="130" t="n">
        <x:f>IFERROR(IF('Réservations'!$N177="OK",'Réservations'!$H177/'Réservations'!$F177,0),0)</x:f>
        <x:v>0</x:v>
      </x:c>
      <x:c r="P177" s="130" t="n">
        <x:f>IFERROR(IF('Réservations'!$N177="OK",'Réservations'!$I177/'Réservations'!$F177,0),0)</x:f>
        <x:v>0</x:v>
      </x:c>
      <x:c r="Q177" s="130" t="n">
        <x:f>IFERROR(IF('Réservations'!$N177="OK",'Réservations'!$J177/'Réservations'!$F177,0),0)</x:f>
        <x:v>0</x:v>
      </x:c>
      <x:c r="R177" s="130" t="n">
        <x:f>IFERROR(IF('Réservations'!$N177="OK",'Réservations'!$K177/'Réservations'!$F177,0),0)</x:f>
        <x:v>0</x:v>
      </x:c>
      <x:c r="S177" s="130" t="n">
        <x:f>IFERROR(IF('Réservations'!$N177="OK",'Réservations'!$L177/'Réservations'!$F177,0),0)</x:f>
        <x:v>0</x:v>
      </x:c>
      <x:c r="T177" s="130" t="n">
        <x:f>IFERROR(IF('Réservations'!$N177="OK",'Réservations'!$M177/'Réservations'!$F177,0),0)</x:f>
        <x:v>0</x:v>
      </x:c>
      <x:c r="U177" s="130" t="n">
        <x:f>SUM(B177:M177)</x:f>
        <x:v>0</x:v>
      </x:c>
      <x:c r="V177" s="130" t="n">
        <x:f>U177*N177</x:f>
        <x:v>0</x:v>
      </x:c>
      <x:c r="W177" s="130" t="n">
        <x:f>U177*O177</x:f>
        <x:v>0</x:v>
      </x:c>
      <x:c r="X177" s="130" t="n">
        <x:f>U177*P177</x:f>
        <x:v>0</x:v>
      </x:c>
      <x:c r="Y177" s="130" t="n">
        <x:f>U177*Q177</x:f>
        <x:v>0</x:v>
      </x:c>
      <x:c r="Z177" s="130" t="n">
        <x:f>U177*R177</x:f>
        <x:v>0</x:v>
      </x:c>
      <x:c r="AA177" s="130" t="n">
        <x:f>U177*S177</x:f>
        <x:v>0</x:v>
      </x:c>
      <x:c r="AB177" s="130" t="n">
        <x:f>U177*T177</x:f>
        <x:v>0</x:v>
      </x:c>
    </x:row>
    <x:row r="178">
      <x:c r="A178" s="24" t="str">
        <x:f>IF('Réservations'!A178="","",'Réservations'!A178)</x:f>
      </x:c>
      <x:c r="B178" s="76" t="n">
        <x:f>IF('Réservations'!$N178&lt;&gt;"OK",0,MAX(0,MIN('Réservations'!$C178,DATE(Ouverture!$B$4,2,1))-MAX('Réservations'!$B178,DATE(Ouverture!$B$4,1,1))))</x:f>
        <x:v>0</x:v>
      </x:c>
      <x:c r="C178" s="76" t="n">
        <x:f>IF('Réservations'!$N178&lt;&gt;"OK",0,MAX(0,MIN('Réservations'!$C178,DATE(Ouverture!$B$4,3,1))-MAX('Réservations'!$B178,DATE(Ouverture!$B$4,2,1))))</x:f>
        <x:v>0</x:v>
      </x:c>
      <x:c r="D178" s="76" t="n">
        <x:f>IF('Réservations'!$N178&lt;&gt;"OK",0,MAX(0,MIN('Réservations'!$C178,DATE(Ouverture!$B$4,4,1))-MAX('Réservations'!$B178,DATE(Ouverture!$B$4,3,1))))</x:f>
        <x:v>0</x:v>
      </x:c>
      <x:c r="E178" s="76" t="n">
        <x:f>IF('Réservations'!$N178&lt;&gt;"OK",0,MAX(0,MIN('Réservations'!$C178,DATE(Ouverture!$B$4,5,1))-MAX('Réservations'!$B178,DATE(Ouverture!$B$4,4,1))))</x:f>
        <x:v>0</x:v>
      </x:c>
      <x:c r="F178" s="76" t="n">
        <x:f>IF('Réservations'!$N178&lt;&gt;"OK",0,MAX(0,MIN('Réservations'!$C178,DATE(Ouverture!$B$4,6,1))-MAX('Réservations'!$B178,DATE(Ouverture!$B$4,5,1))))</x:f>
        <x:v>0</x:v>
      </x:c>
      <x:c r="G178" s="76" t="n">
        <x:f>IF('Réservations'!$N178&lt;&gt;"OK",0,MAX(0,MIN('Réservations'!$C178,DATE(Ouverture!$B$4,7,1))-MAX('Réservations'!$B178,DATE(Ouverture!$B$4,6,1))))</x:f>
        <x:v>0</x:v>
      </x:c>
      <x:c r="H178" s="76" t="n">
        <x:f>IF('Réservations'!$N178&lt;&gt;"OK",0,MAX(0,MIN('Réservations'!$C178,DATE(Ouverture!$B$4,8,1))-MAX('Réservations'!$B178,DATE(Ouverture!$B$4,7,1))))</x:f>
        <x:v>0</x:v>
      </x:c>
      <x:c r="I178" s="76" t="n">
        <x:f>IF('Réservations'!$N178&lt;&gt;"OK",0,MAX(0,MIN('Réservations'!$C178,DATE(Ouverture!$B$4,9,1))-MAX('Réservations'!$B178,DATE(Ouverture!$B$4,8,1))))</x:f>
        <x:v>0</x:v>
      </x:c>
      <x:c r="J178" s="76" t="n">
        <x:f>IF('Réservations'!$N178&lt;&gt;"OK",0,MAX(0,MIN('Réservations'!$C178,DATE(Ouverture!$B$4,10,1))-MAX('Réservations'!$B178,DATE(Ouverture!$B$4,9,1))))</x:f>
        <x:v>0</x:v>
      </x:c>
      <x:c r="K178" s="76" t="n">
        <x:f>IF('Réservations'!$N178&lt;&gt;"OK",0,MAX(0,MIN('Réservations'!$C178,DATE(Ouverture!$B$4,11,1))-MAX('Réservations'!$B178,DATE(Ouverture!$B$4,10,1))))</x:f>
        <x:v>0</x:v>
      </x:c>
      <x:c r="L178" s="76" t="n">
        <x:f>IF('Réservations'!$N178&lt;&gt;"OK",0,MAX(0,MIN('Réservations'!$C178,DATE(Ouverture!$B$4,12,1))-MAX('Réservations'!$B178,DATE(Ouverture!$B$4,11,1))))</x:f>
        <x:v>0</x:v>
      </x:c>
      <x:c r="M178" s="76" t="n">
        <x:f>IF('Réservations'!$N178&lt;&gt;"OK",0,MAX(0,MIN('Réservations'!$C178,DATE(Ouverture!$B$4,13,1))-MAX('Réservations'!$B178,DATE(Ouverture!$B$4,12,1))))</x:f>
        <x:v>0</x:v>
      </x:c>
      <x:c r="N178" s="130" t="n">
        <x:f>IFERROR(IF('Réservations'!$N178="OK",'Réservations'!$G178/'Réservations'!$F178,0),0)</x:f>
        <x:v>0</x:v>
      </x:c>
      <x:c r="O178" s="130" t="n">
        <x:f>IFERROR(IF('Réservations'!$N178="OK",'Réservations'!$H178/'Réservations'!$F178,0),0)</x:f>
        <x:v>0</x:v>
      </x:c>
      <x:c r="P178" s="130" t="n">
        <x:f>IFERROR(IF('Réservations'!$N178="OK",'Réservations'!$I178/'Réservations'!$F178,0),0)</x:f>
        <x:v>0</x:v>
      </x:c>
      <x:c r="Q178" s="130" t="n">
        <x:f>IFERROR(IF('Réservations'!$N178="OK",'Réservations'!$J178/'Réservations'!$F178,0),0)</x:f>
        <x:v>0</x:v>
      </x:c>
      <x:c r="R178" s="130" t="n">
        <x:f>IFERROR(IF('Réservations'!$N178="OK",'Réservations'!$K178/'Réservations'!$F178,0),0)</x:f>
        <x:v>0</x:v>
      </x:c>
      <x:c r="S178" s="130" t="n">
        <x:f>IFERROR(IF('Réservations'!$N178="OK",'Réservations'!$L178/'Réservations'!$F178,0),0)</x:f>
        <x:v>0</x:v>
      </x:c>
      <x:c r="T178" s="130" t="n">
        <x:f>IFERROR(IF('Réservations'!$N178="OK",'Réservations'!$M178/'Réservations'!$F178,0),0)</x:f>
        <x:v>0</x:v>
      </x:c>
      <x:c r="U178" s="130" t="n">
        <x:f>SUM(B178:M178)</x:f>
        <x:v>0</x:v>
      </x:c>
      <x:c r="V178" s="130" t="n">
        <x:f>U178*N178</x:f>
        <x:v>0</x:v>
      </x:c>
      <x:c r="W178" s="130" t="n">
        <x:f>U178*O178</x:f>
        <x:v>0</x:v>
      </x:c>
      <x:c r="X178" s="130" t="n">
        <x:f>U178*P178</x:f>
        <x:v>0</x:v>
      </x:c>
      <x:c r="Y178" s="130" t="n">
        <x:f>U178*Q178</x:f>
        <x:v>0</x:v>
      </x:c>
      <x:c r="Z178" s="130" t="n">
        <x:f>U178*R178</x:f>
        <x:v>0</x:v>
      </x:c>
      <x:c r="AA178" s="130" t="n">
        <x:f>U178*S178</x:f>
        <x:v>0</x:v>
      </x:c>
      <x:c r="AB178" s="130" t="n">
        <x:f>U178*T178</x:f>
        <x:v>0</x:v>
      </x:c>
    </x:row>
    <x:row r="179">
      <x:c r="A179" s="24" t="str">
        <x:f>IF('Réservations'!A179="","",'Réservations'!A179)</x:f>
      </x:c>
      <x:c r="B179" s="76" t="n">
        <x:f>IF('Réservations'!$N179&lt;&gt;"OK",0,MAX(0,MIN('Réservations'!$C179,DATE(Ouverture!$B$4,2,1))-MAX('Réservations'!$B179,DATE(Ouverture!$B$4,1,1))))</x:f>
        <x:v>0</x:v>
      </x:c>
      <x:c r="C179" s="76" t="n">
        <x:f>IF('Réservations'!$N179&lt;&gt;"OK",0,MAX(0,MIN('Réservations'!$C179,DATE(Ouverture!$B$4,3,1))-MAX('Réservations'!$B179,DATE(Ouverture!$B$4,2,1))))</x:f>
        <x:v>0</x:v>
      </x:c>
      <x:c r="D179" s="76" t="n">
        <x:f>IF('Réservations'!$N179&lt;&gt;"OK",0,MAX(0,MIN('Réservations'!$C179,DATE(Ouverture!$B$4,4,1))-MAX('Réservations'!$B179,DATE(Ouverture!$B$4,3,1))))</x:f>
        <x:v>0</x:v>
      </x:c>
      <x:c r="E179" s="76" t="n">
        <x:f>IF('Réservations'!$N179&lt;&gt;"OK",0,MAX(0,MIN('Réservations'!$C179,DATE(Ouverture!$B$4,5,1))-MAX('Réservations'!$B179,DATE(Ouverture!$B$4,4,1))))</x:f>
        <x:v>0</x:v>
      </x:c>
      <x:c r="F179" s="76" t="n">
        <x:f>IF('Réservations'!$N179&lt;&gt;"OK",0,MAX(0,MIN('Réservations'!$C179,DATE(Ouverture!$B$4,6,1))-MAX('Réservations'!$B179,DATE(Ouverture!$B$4,5,1))))</x:f>
        <x:v>0</x:v>
      </x:c>
      <x:c r="G179" s="76" t="n">
        <x:f>IF('Réservations'!$N179&lt;&gt;"OK",0,MAX(0,MIN('Réservations'!$C179,DATE(Ouverture!$B$4,7,1))-MAX('Réservations'!$B179,DATE(Ouverture!$B$4,6,1))))</x:f>
        <x:v>0</x:v>
      </x:c>
      <x:c r="H179" s="76" t="n">
        <x:f>IF('Réservations'!$N179&lt;&gt;"OK",0,MAX(0,MIN('Réservations'!$C179,DATE(Ouverture!$B$4,8,1))-MAX('Réservations'!$B179,DATE(Ouverture!$B$4,7,1))))</x:f>
        <x:v>0</x:v>
      </x:c>
      <x:c r="I179" s="76" t="n">
        <x:f>IF('Réservations'!$N179&lt;&gt;"OK",0,MAX(0,MIN('Réservations'!$C179,DATE(Ouverture!$B$4,9,1))-MAX('Réservations'!$B179,DATE(Ouverture!$B$4,8,1))))</x:f>
        <x:v>0</x:v>
      </x:c>
      <x:c r="J179" s="76" t="n">
        <x:f>IF('Réservations'!$N179&lt;&gt;"OK",0,MAX(0,MIN('Réservations'!$C179,DATE(Ouverture!$B$4,10,1))-MAX('Réservations'!$B179,DATE(Ouverture!$B$4,9,1))))</x:f>
        <x:v>0</x:v>
      </x:c>
      <x:c r="K179" s="76" t="n">
        <x:f>IF('Réservations'!$N179&lt;&gt;"OK",0,MAX(0,MIN('Réservations'!$C179,DATE(Ouverture!$B$4,11,1))-MAX('Réservations'!$B179,DATE(Ouverture!$B$4,10,1))))</x:f>
        <x:v>0</x:v>
      </x:c>
      <x:c r="L179" s="76" t="n">
        <x:f>IF('Réservations'!$N179&lt;&gt;"OK",0,MAX(0,MIN('Réservations'!$C179,DATE(Ouverture!$B$4,12,1))-MAX('Réservations'!$B179,DATE(Ouverture!$B$4,11,1))))</x:f>
        <x:v>0</x:v>
      </x:c>
      <x:c r="M179" s="76" t="n">
        <x:f>IF('Réservations'!$N179&lt;&gt;"OK",0,MAX(0,MIN('Réservations'!$C179,DATE(Ouverture!$B$4,13,1))-MAX('Réservations'!$B179,DATE(Ouverture!$B$4,12,1))))</x:f>
        <x:v>0</x:v>
      </x:c>
      <x:c r="N179" s="130" t="n">
        <x:f>IFERROR(IF('Réservations'!$N179="OK",'Réservations'!$G179/'Réservations'!$F179,0),0)</x:f>
        <x:v>0</x:v>
      </x:c>
      <x:c r="O179" s="130" t="n">
        <x:f>IFERROR(IF('Réservations'!$N179="OK",'Réservations'!$H179/'Réservations'!$F179,0),0)</x:f>
        <x:v>0</x:v>
      </x:c>
      <x:c r="P179" s="130" t="n">
        <x:f>IFERROR(IF('Réservations'!$N179="OK",'Réservations'!$I179/'Réservations'!$F179,0),0)</x:f>
        <x:v>0</x:v>
      </x:c>
      <x:c r="Q179" s="130" t="n">
        <x:f>IFERROR(IF('Réservations'!$N179="OK",'Réservations'!$J179/'Réservations'!$F179,0),0)</x:f>
        <x:v>0</x:v>
      </x:c>
      <x:c r="R179" s="130" t="n">
        <x:f>IFERROR(IF('Réservations'!$N179="OK",'Réservations'!$K179/'Réservations'!$F179,0),0)</x:f>
        <x:v>0</x:v>
      </x:c>
      <x:c r="S179" s="130" t="n">
        <x:f>IFERROR(IF('Réservations'!$N179="OK",'Réservations'!$L179/'Réservations'!$F179,0),0)</x:f>
        <x:v>0</x:v>
      </x:c>
      <x:c r="T179" s="130" t="n">
        <x:f>IFERROR(IF('Réservations'!$N179="OK",'Réservations'!$M179/'Réservations'!$F179,0),0)</x:f>
        <x:v>0</x:v>
      </x:c>
      <x:c r="U179" s="130" t="n">
        <x:f>SUM(B179:M179)</x:f>
        <x:v>0</x:v>
      </x:c>
      <x:c r="V179" s="130" t="n">
        <x:f>U179*N179</x:f>
        <x:v>0</x:v>
      </x:c>
      <x:c r="W179" s="130" t="n">
        <x:f>U179*O179</x:f>
        <x:v>0</x:v>
      </x:c>
      <x:c r="X179" s="130" t="n">
        <x:f>U179*P179</x:f>
        <x:v>0</x:v>
      </x:c>
      <x:c r="Y179" s="130" t="n">
        <x:f>U179*Q179</x:f>
        <x:v>0</x:v>
      </x:c>
      <x:c r="Z179" s="130" t="n">
        <x:f>U179*R179</x:f>
        <x:v>0</x:v>
      </x:c>
      <x:c r="AA179" s="130" t="n">
        <x:f>U179*S179</x:f>
        <x:v>0</x:v>
      </x:c>
      <x:c r="AB179" s="130" t="n">
        <x:f>U179*T179</x:f>
        <x:v>0</x:v>
      </x:c>
    </x:row>
    <x:row r="180">
      <x:c r="A180" s="24" t="str">
        <x:f>IF('Réservations'!A180="","",'Réservations'!A180)</x:f>
      </x:c>
      <x:c r="B180" s="76" t="n">
        <x:f>IF('Réservations'!$N180&lt;&gt;"OK",0,MAX(0,MIN('Réservations'!$C180,DATE(Ouverture!$B$4,2,1))-MAX('Réservations'!$B180,DATE(Ouverture!$B$4,1,1))))</x:f>
        <x:v>0</x:v>
      </x:c>
      <x:c r="C180" s="76" t="n">
        <x:f>IF('Réservations'!$N180&lt;&gt;"OK",0,MAX(0,MIN('Réservations'!$C180,DATE(Ouverture!$B$4,3,1))-MAX('Réservations'!$B180,DATE(Ouverture!$B$4,2,1))))</x:f>
        <x:v>0</x:v>
      </x:c>
      <x:c r="D180" s="76" t="n">
        <x:f>IF('Réservations'!$N180&lt;&gt;"OK",0,MAX(0,MIN('Réservations'!$C180,DATE(Ouverture!$B$4,4,1))-MAX('Réservations'!$B180,DATE(Ouverture!$B$4,3,1))))</x:f>
        <x:v>0</x:v>
      </x:c>
      <x:c r="E180" s="76" t="n">
        <x:f>IF('Réservations'!$N180&lt;&gt;"OK",0,MAX(0,MIN('Réservations'!$C180,DATE(Ouverture!$B$4,5,1))-MAX('Réservations'!$B180,DATE(Ouverture!$B$4,4,1))))</x:f>
        <x:v>0</x:v>
      </x:c>
      <x:c r="F180" s="76" t="n">
        <x:f>IF('Réservations'!$N180&lt;&gt;"OK",0,MAX(0,MIN('Réservations'!$C180,DATE(Ouverture!$B$4,6,1))-MAX('Réservations'!$B180,DATE(Ouverture!$B$4,5,1))))</x:f>
        <x:v>0</x:v>
      </x:c>
      <x:c r="G180" s="76" t="n">
        <x:f>IF('Réservations'!$N180&lt;&gt;"OK",0,MAX(0,MIN('Réservations'!$C180,DATE(Ouverture!$B$4,7,1))-MAX('Réservations'!$B180,DATE(Ouverture!$B$4,6,1))))</x:f>
        <x:v>0</x:v>
      </x:c>
      <x:c r="H180" s="76" t="n">
        <x:f>IF('Réservations'!$N180&lt;&gt;"OK",0,MAX(0,MIN('Réservations'!$C180,DATE(Ouverture!$B$4,8,1))-MAX('Réservations'!$B180,DATE(Ouverture!$B$4,7,1))))</x:f>
        <x:v>0</x:v>
      </x:c>
      <x:c r="I180" s="76" t="n">
        <x:f>IF('Réservations'!$N180&lt;&gt;"OK",0,MAX(0,MIN('Réservations'!$C180,DATE(Ouverture!$B$4,9,1))-MAX('Réservations'!$B180,DATE(Ouverture!$B$4,8,1))))</x:f>
        <x:v>0</x:v>
      </x:c>
      <x:c r="J180" s="76" t="n">
        <x:f>IF('Réservations'!$N180&lt;&gt;"OK",0,MAX(0,MIN('Réservations'!$C180,DATE(Ouverture!$B$4,10,1))-MAX('Réservations'!$B180,DATE(Ouverture!$B$4,9,1))))</x:f>
        <x:v>0</x:v>
      </x:c>
      <x:c r="K180" s="76" t="n">
        <x:f>IF('Réservations'!$N180&lt;&gt;"OK",0,MAX(0,MIN('Réservations'!$C180,DATE(Ouverture!$B$4,11,1))-MAX('Réservations'!$B180,DATE(Ouverture!$B$4,10,1))))</x:f>
        <x:v>0</x:v>
      </x:c>
      <x:c r="L180" s="76" t="n">
        <x:f>IF('Réservations'!$N180&lt;&gt;"OK",0,MAX(0,MIN('Réservations'!$C180,DATE(Ouverture!$B$4,12,1))-MAX('Réservations'!$B180,DATE(Ouverture!$B$4,11,1))))</x:f>
        <x:v>0</x:v>
      </x:c>
      <x:c r="M180" s="76" t="n">
        <x:f>IF('Réservations'!$N180&lt;&gt;"OK",0,MAX(0,MIN('Réservations'!$C180,DATE(Ouverture!$B$4,13,1))-MAX('Réservations'!$B180,DATE(Ouverture!$B$4,12,1))))</x:f>
        <x:v>0</x:v>
      </x:c>
      <x:c r="N180" s="130" t="n">
        <x:f>IFERROR(IF('Réservations'!$N180="OK",'Réservations'!$G180/'Réservations'!$F180,0),0)</x:f>
        <x:v>0</x:v>
      </x:c>
      <x:c r="O180" s="130" t="n">
        <x:f>IFERROR(IF('Réservations'!$N180="OK",'Réservations'!$H180/'Réservations'!$F180,0),0)</x:f>
        <x:v>0</x:v>
      </x:c>
      <x:c r="P180" s="130" t="n">
        <x:f>IFERROR(IF('Réservations'!$N180="OK",'Réservations'!$I180/'Réservations'!$F180,0),0)</x:f>
        <x:v>0</x:v>
      </x:c>
      <x:c r="Q180" s="130" t="n">
        <x:f>IFERROR(IF('Réservations'!$N180="OK",'Réservations'!$J180/'Réservations'!$F180,0),0)</x:f>
        <x:v>0</x:v>
      </x:c>
      <x:c r="R180" s="130" t="n">
        <x:f>IFERROR(IF('Réservations'!$N180="OK",'Réservations'!$K180/'Réservations'!$F180,0),0)</x:f>
        <x:v>0</x:v>
      </x:c>
      <x:c r="S180" s="130" t="n">
        <x:f>IFERROR(IF('Réservations'!$N180="OK",'Réservations'!$L180/'Réservations'!$F180,0),0)</x:f>
        <x:v>0</x:v>
      </x:c>
      <x:c r="T180" s="130" t="n">
        <x:f>IFERROR(IF('Réservations'!$N180="OK",'Réservations'!$M180/'Réservations'!$F180,0),0)</x:f>
        <x:v>0</x:v>
      </x:c>
      <x:c r="U180" s="130" t="n">
        <x:f>SUM(B180:M180)</x:f>
        <x:v>0</x:v>
      </x:c>
      <x:c r="V180" s="130" t="n">
        <x:f>U180*N180</x:f>
        <x:v>0</x:v>
      </x:c>
      <x:c r="W180" s="130" t="n">
        <x:f>U180*O180</x:f>
        <x:v>0</x:v>
      </x:c>
      <x:c r="X180" s="130" t="n">
        <x:f>U180*P180</x:f>
        <x:v>0</x:v>
      </x:c>
      <x:c r="Y180" s="130" t="n">
        <x:f>U180*Q180</x:f>
        <x:v>0</x:v>
      </x:c>
      <x:c r="Z180" s="130" t="n">
        <x:f>U180*R180</x:f>
        <x:v>0</x:v>
      </x:c>
      <x:c r="AA180" s="130" t="n">
        <x:f>U180*S180</x:f>
        <x:v>0</x:v>
      </x:c>
      <x:c r="AB180" s="130" t="n">
        <x:f>U180*T180</x:f>
        <x:v>0</x:v>
      </x:c>
    </x:row>
    <x:row r="181">
      <x:c r="A181" s="24" t="str">
        <x:f>IF('Réservations'!A181="","",'Réservations'!A181)</x:f>
      </x:c>
      <x:c r="B181" s="76" t="n">
        <x:f>IF('Réservations'!$N181&lt;&gt;"OK",0,MAX(0,MIN('Réservations'!$C181,DATE(Ouverture!$B$4,2,1))-MAX('Réservations'!$B181,DATE(Ouverture!$B$4,1,1))))</x:f>
        <x:v>0</x:v>
      </x:c>
      <x:c r="C181" s="76" t="n">
        <x:f>IF('Réservations'!$N181&lt;&gt;"OK",0,MAX(0,MIN('Réservations'!$C181,DATE(Ouverture!$B$4,3,1))-MAX('Réservations'!$B181,DATE(Ouverture!$B$4,2,1))))</x:f>
        <x:v>0</x:v>
      </x:c>
      <x:c r="D181" s="76" t="n">
        <x:f>IF('Réservations'!$N181&lt;&gt;"OK",0,MAX(0,MIN('Réservations'!$C181,DATE(Ouverture!$B$4,4,1))-MAX('Réservations'!$B181,DATE(Ouverture!$B$4,3,1))))</x:f>
        <x:v>0</x:v>
      </x:c>
      <x:c r="E181" s="76" t="n">
        <x:f>IF('Réservations'!$N181&lt;&gt;"OK",0,MAX(0,MIN('Réservations'!$C181,DATE(Ouverture!$B$4,5,1))-MAX('Réservations'!$B181,DATE(Ouverture!$B$4,4,1))))</x:f>
        <x:v>0</x:v>
      </x:c>
      <x:c r="F181" s="76" t="n">
        <x:f>IF('Réservations'!$N181&lt;&gt;"OK",0,MAX(0,MIN('Réservations'!$C181,DATE(Ouverture!$B$4,6,1))-MAX('Réservations'!$B181,DATE(Ouverture!$B$4,5,1))))</x:f>
        <x:v>0</x:v>
      </x:c>
      <x:c r="G181" s="76" t="n">
        <x:f>IF('Réservations'!$N181&lt;&gt;"OK",0,MAX(0,MIN('Réservations'!$C181,DATE(Ouverture!$B$4,7,1))-MAX('Réservations'!$B181,DATE(Ouverture!$B$4,6,1))))</x:f>
        <x:v>0</x:v>
      </x:c>
      <x:c r="H181" s="76" t="n">
        <x:f>IF('Réservations'!$N181&lt;&gt;"OK",0,MAX(0,MIN('Réservations'!$C181,DATE(Ouverture!$B$4,8,1))-MAX('Réservations'!$B181,DATE(Ouverture!$B$4,7,1))))</x:f>
        <x:v>0</x:v>
      </x:c>
      <x:c r="I181" s="76" t="n">
        <x:f>IF('Réservations'!$N181&lt;&gt;"OK",0,MAX(0,MIN('Réservations'!$C181,DATE(Ouverture!$B$4,9,1))-MAX('Réservations'!$B181,DATE(Ouverture!$B$4,8,1))))</x:f>
        <x:v>0</x:v>
      </x:c>
      <x:c r="J181" s="76" t="n">
        <x:f>IF('Réservations'!$N181&lt;&gt;"OK",0,MAX(0,MIN('Réservations'!$C181,DATE(Ouverture!$B$4,10,1))-MAX('Réservations'!$B181,DATE(Ouverture!$B$4,9,1))))</x:f>
        <x:v>0</x:v>
      </x:c>
      <x:c r="K181" s="76" t="n">
        <x:f>IF('Réservations'!$N181&lt;&gt;"OK",0,MAX(0,MIN('Réservations'!$C181,DATE(Ouverture!$B$4,11,1))-MAX('Réservations'!$B181,DATE(Ouverture!$B$4,10,1))))</x:f>
        <x:v>0</x:v>
      </x:c>
      <x:c r="L181" s="76" t="n">
        <x:f>IF('Réservations'!$N181&lt;&gt;"OK",0,MAX(0,MIN('Réservations'!$C181,DATE(Ouverture!$B$4,12,1))-MAX('Réservations'!$B181,DATE(Ouverture!$B$4,11,1))))</x:f>
        <x:v>0</x:v>
      </x:c>
      <x:c r="M181" s="76" t="n">
        <x:f>IF('Réservations'!$N181&lt;&gt;"OK",0,MAX(0,MIN('Réservations'!$C181,DATE(Ouverture!$B$4,13,1))-MAX('Réservations'!$B181,DATE(Ouverture!$B$4,12,1))))</x:f>
        <x:v>0</x:v>
      </x:c>
      <x:c r="N181" s="130" t="n">
        <x:f>IFERROR(IF('Réservations'!$N181="OK",'Réservations'!$G181/'Réservations'!$F181,0),0)</x:f>
        <x:v>0</x:v>
      </x:c>
      <x:c r="O181" s="130" t="n">
        <x:f>IFERROR(IF('Réservations'!$N181="OK",'Réservations'!$H181/'Réservations'!$F181,0),0)</x:f>
        <x:v>0</x:v>
      </x:c>
      <x:c r="P181" s="130" t="n">
        <x:f>IFERROR(IF('Réservations'!$N181="OK",'Réservations'!$I181/'Réservations'!$F181,0),0)</x:f>
        <x:v>0</x:v>
      </x:c>
      <x:c r="Q181" s="130" t="n">
        <x:f>IFERROR(IF('Réservations'!$N181="OK",'Réservations'!$J181/'Réservations'!$F181,0),0)</x:f>
        <x:v>0</x:v>
      </x:c>
      <x:c r="R181" s="130" t="n">
        <x:f>IFERROR(IF('Réservations'!$N181="OK",'Réservations'!$K181/'Réservations'!$F181,0),0)</x:f>
        <x:v>0</x:v>
      </x:c>
      <x:c r="S181" s="130" t="n">
        <x:f>IFERROR(IF('Réservations'!$N181="OK",'Réservations'!$L181/'Réservations'!$F181,0),0)</x:f>
        <x:v>0</x:v>
      </x:c>
      <x:c r="T181" s="130" t="n">
        <x:f>IFERROR(IF('Réservations'!$N181="OK",'Réservations'!$M181/'Réservations'!$F181,0),0)</x:f>
        <x:v>0</x:v>
      </x:c>
      <x:c r="U181" s="130" t="n">
        <x:f>SUM(B181:M181)</x:f>
        <x:v>0</x:v>
      </x:c>
      <x:c r="V181" s="130" t="n">
        <x:f>U181*N181</x:f>
        <x:v>0</x:v>
      </x:c>
      <x:c r="W181" s="130" t="n">
        <x:f>U181*O181</x:f>
        <x:v>0</x:v>
      </x:c>
      <x:c r="X181" s="130" t="n">
        <x:f>U181*P181</x:f>
        <x:v>0</x:v>
      </x:c>
      <x:c r="Y181" s="130" t="n">
        <x:f>U181*Q181</x:f>
        <x:v>0</x:v>
      </x:c>
      <x:c r="Z181" s="130" t="n">
        <x:f>U181*R181</x:f>
        <x:v>0</x:v>
      </x:c>
      <x:c r="AA181" s="130" t="n">
        <x:f>U181*S181</x:f>
        <x:v>0</x:v>
      </x:c>
      <x:c r="AB181" s="130" t="n">
        <x:f>U181*T181</x:f>
        <x:v>0</x:v>
      </x:c>
    </x:row>
    <x:row r="182">
      <x:c r="A182" s="24" t="str">
        <x:f>IF('Réservations'!A182="","",'Réservations'!A182)</x:f>
      </x:c>
      <x:c r="B182" s="76" t="n">
        <x:f>IF('Réservations'!$N182&lt;&gt;"OK",0,MAX(0,MIN('Réservations'!$C182,DATE(Ouverture!$B$4,2,1))-MAX('Réservations'!$B182,DATE(Ouverture!$B$4,1,1))))</x:f>
        <x:v>0</x:v>
      </x:c>
      <x:c r="C182" s="76" t="n">
        <x:f>IF('Réservations'!$N182&lt;&gt;"OK",0,MAX(0,MIN('Réservations'!$C182,DATE(Ouverture!$B$4,3,1))-MAX('Réservations'!$B182,DATE(Ouverture!$B$4,2,1))))</x:f>
        <x:v>0</x:v>
      </x:c>
      <x:c r="D182" s="76" t="n">
        <x:f>IF('Réservations'!$N182&lt;&gt;"OK",0,MAX(0,MIN('Réservations'!$C182,DATE(Ouverture!$B$4,4,1))-MAX('Réservations'!$B182,DATE(Ouverture!$B$4,3,1))))</x:f>
        <x:v>0</x:v>
      </x:c>
      <x:c r="E182" s="76" t="n">
        <x:f>IF('Réservations'!$N182&lt;&gt;"OK",0,MAX(0,MIN('Réservations'!$C182,DATE(Ouverture!$B$4,5,1))-MAX('Réservations'!$B182,DATE(Ouverture!$B$4,4,1))))</x:f>
        <x:v>0</x:v>
      </x:c>
      <x:c r="F182" s="76" t="n">
        <x:f>IF('Réservations'!$N182&lt;&gt;"OK",0,MAX(0,MIN('Réservations'!$C182,DATE(Ouverture!$B$4,6,1))-MAX('Réservations'!$B182,DATE(Ouverture!$B$4,5,1))))</x:f>
        <x:v>0</x:v>
      </x:c>
      <x:c r="G182" s="76" t="n">
        <x:f>IF('Réservations'!$N182&lt;&gt;"OK",0,MAX(0,MIN('Réservations'!$C182,DATE(Ouverture!$B$4,7,1))-MAX('Réservations'!$B182,DATE(Ouverture!$B$4,6,1))))</x:f>
        <x:v>0</x:v>
      </x:c>
      <x:c r="H182" s="76" t="n">
        <x:f>IF('Réservations'!$N182&lt;&gt;"OK",0,MAX(0,MIN('Réservations'!$C182,DATE(Ouverture!$B$4,8,1))-MAX('Réservations'!$B182,DATE(Ouverture!$B$4,7,1))))</x:f>
        <x:v>0</x:v>
      </x:c>
      <x:c r="I182" s="76" t="n">
        <x:f>IF('Réservations'!$N182&lt;&gt;"OK",0,MAX(0,MIN('Réservations'!$C182,DATE(Ouverture!$B$4,9,1))-MAX('Réservations'!$B182,DATE(Ouverture!$B$4,8,1))))</x:f>
        <x:v>0</x:v>
      </x:c>
      <x:c r="J182" s="76" t="n">
        <x:f>IF('Réservations'!$N182&lt;&gt;"OK",0,MAX(0,MIN('Réservations'!$C182,DATE(Ouverture!$B$4,10,1))-MAX('Réservations'!$B182,DATE(Ouverture!$B$4,9,1))))</x:f>
        <x:v>0</x:v>
      </x:c>
      <x:c r="K182" s="76" t="n">
        <x:f>IF('Réservations'!$N182&lt;&gt;"OK",0,MAX(0,MIN('Réservations'!$C182,DATE(Ouverture!$B$4,11,1))-MAX('Réservations'!$B182,DATE(Ouverture!$B$4,10,1))))</x:f>
        <x:v>0</x:v>
      </x:c>
      <x:c r="L182" s="76" t="n">
        <x:f>IF('Réservations'!$N182&lt;&gt;"OK",0,MAX(0,MIN('Réservations'!$C182,DATE(Ouverture!$B$4,12,1))-MAX('Réservations'!$B182,DATE(Ouverture!$B$4,11,1))))</x:f>
        <x:v>0</x:v>
      </x:c>
      <x:c r="M182" s="76" t="n">
        <x:f>IF('Réservations'!$N182&lt;&gt;"OK",0,MAX(0,MIN('Réservations'!$C182,DATE(Ouverture!$B$4,13,1))-MAX('Réservations'!$B182,DATE(Ouverture!$B$4,12,1))))</x:f>
        <x:v>0</x:v>
      </x:c>
      <x:c r="N182" s="130" t="n">
        <x:f>IFERROR(IF('Réservations'!$N182="OK",'Réservations'!$G182/'Réservations'!$F182,0),0)</x:f>
        <x:v>0</x:v>
      </x:c>
      <x:c r="O182" s="130" t="n">
        <x:f>IFERROR(IF('Réservations'!$N182="OK",'Réservations'!$H182/'Réservations'!$F182,0),0)</x:f>
        <x:v>0</x:v>
      </x:c>
      <x:c r="P182" s="130" t="n">
        <x:f>IFERROR(IF('Réservations'!$N182="OK",'Réservations'!$I182/'Réservations'!$F182,0),0)</x:f>
        <x:v>0</x:v>
      </x:c>
      <x:c r="Q182" s="130" t="n">
        <x:f>IFERROR(IF('Réservations'!$N182="OK",'Réservations'!$J182/'Réservations'!$F182,0),0)</x:f>
        <x:v>0</x:v>
      </x:c>
      <x:c r="R182" s="130" t="n">
        <x:f>IFERROR(IF('Réservations'!$N182="OK",'Réservations'!$K182/'Réservations'!$F182,0),0)</x:f>
        <x:v>0</x:v>
      </x:c>
      <x:c r="S182" s="130" t="n">
        <x:f>IFERROR(IF('Réservations'!$N182="OK",'Réservations'!$L182/'Réservations'!$F182,0),0)</x:f>
        <x:v>0</x:v>
      </x:c>
      <x:c r="T182" s="130" t="n">
        <x:f>IFERROR(IF('Réservations'!$N182="OK",'Réservations'!$M182/'Réservations'!$F182,0),0)</x:f>
        <x:v>0</x:v>
      </x:c>
      <x:c r="U182" s="130" t="n">
        <x:f>SUM(B182:M182)</x:f>
        <x:v>0</x:v>
      </x:c>
      <x:c r="V182" s="130" t="n">
        <x:f>U182*N182</x:f>
        <x:v>0</x:v>
      </x:c>
      <x:c r="W182" s="130" t="n">
        <x:f>U182*O182</x:f>
        <x:v>0</x:v>
      </x:c>
      <x:c r="X182" s="130" t="n">
        <x:f>U182*P182</x:f>
        <x:v>0</x:v>
      </x:c>
      <x:c r="Y182" s="130" t="n">
        <x:f>U182*Q182</x:f>
        <x:v>0</x:v>
      </x:c>
      <x:c r="Z182" s="130" t="n">
        <x:f>U182*R182</x:f>
        <x:v>0</x:v>
      </x:c>
      <x:c r="AA182" s="130" t="n">
        <x:f>U182*S182</x:f>
        <x:v>0</x:v>
      </x:c>
      <x:c r="AB182" s="130" t="n">
        <x:f>U182*T182</x:f>
        <x:v>0</x:v>
      </x:c>
    </x:row>
    <x:row r="183">
      <x:c r="A183" s="24" t="str">
        <x:f>IF('Réservations'!A183="","",'Réservations'!A183)</x:f>
      </x:c>
      <x:c r="B183" s="76" t="n">
        <x:f>IF('Réservations'!$N183&lt;&gt;"OK",0,MAX(0,MIN('Réservations'!$C183,DATE(Ouverture!$B$4,2,1))-MAX('Réservations'!$B183,DATE(Ouverture!$B$4,1,1))))</x:f>
        <x:v>0</x:v>
      </x:c>
      <x:c r="C183" s="76" t="n">
        <x:f>IF('Réservations'!$N183&lt;&gt;"OK",0,MAX(0,MIN('Réservations'!$C183,DATE(Ouverture!$B$4,3,1))-MAX('Réservations'!$B183,DATE(Ouverture!$B$4,2,1))))</x:f>
        <x:v>0</x:v>
      </x:c>
      <x:c r="D183" s="76" t="n">
        <x:f>IF('Réservations'!$N183&lt;&gt;"OK",0,MAX(0,MIN('Réservations'!$C183,DATE(Ouverture!$B$4,4,1))-MAX('Réservations'!$B183,DATE(Ouverture!$B$4,3,1))))</x:f>
        <x:v>0</x:v>
      </x:c>
      <x:c r="E183" s="76" t="n">
        <x:f>IF('Réservations'!$N183&lt;&gt;"OK",0,MAX(0,MIN('Réservations'!$C183,DATE(Ouverture!$B$4,5,1))-MAX('Réservations'!$B183,DATE(Ouverture!$B$4,4,1))))</x:f>
        <x:v>0</x:v>
      </x:c>
      <x:c r="F183" s="76" t="n">
        <x:f>IF('Réservations'!$N183&lt;&gt;"OK",0,MAX(0,MIN('Réservations'!$C183,DATE(Ouverture!$B$4,6,1))-MAX('Réservations'!$B183,DATE(Ouverture!$B$4,5,1))))</x:f>
        <x:v>0</x:v>
      </x:c>
      <x:c r="G183" s="76" t="n">
        <x:f>IF('Réservations'!$N183&lt;&gt;"OK",0,MAX(0,MIN('Réservations'!$C183,DATE(Ouverture!$B$4,7,1))-MAX('Réservations'!$B183,DATE(Ouverture!$B$4,6,1))))</x:f>
        <x:v>0</x:v>
      </x:c>
      <x:c r="H183" s="76" t="n">
        <x:f>IF('Réservations'!$N183&lt;&gt;"OK",0,MAX(0,MIN('Réservations'!$C183,DATE(Ouverture!$B$4,8,1))-MAX('Réservations'!$B183,DATE(Ouverture!$B$4,7,1))))</x:f>
        <x:v>0</x:v>
      </x:c>
      <x:c r="I183" s="76" t="n">
        <x:f>IF('Réservations'!$N183&lt;&gt;"OK",0,MAX(0,MIN('Réservations'!$C183,DATE(Ouverture!$B$4,9,1))-MAX('Réservations'!$B183,DATE(Ouverture!$B$4,8,1))))</x:f>
        <x:v>0</x:v>
      </x:c>
      <x:c r="J183" s="76" t="n">
        <x:f>IF('Réservations'!$N183&lt;&gt;"OK",0,MAX(0,MIN('Réservations'!$C183,DATE(Ouverture!$B$4,10,1))-MAX('Réservations'!$B183,DATE(Ouverture!$B$4,9,1))))</x:f>
        <x:v>0</x:v>
      </x:c>
      <x:c r="K183" s="76" t="n">
        <x:f>IF('Réservations'!$N183&lt;&gt;"OK",0,MAX(0,MIN('Réservations'!$C183,DATE(Ouverture!$B$4,11,1))-MAX('Réservations'!$B183,DATE(Ouverture!$B$4,10,1))))</x:f>
        <x:v>0</x:v>
      </x:c>
      <x:c r="L183" s="76" t="n">
        <x:f>IF('Réservations'!$N183&lt;&gt;"OK",0,MAX(0,MIN('Réservations'!$C183,DATE(Ouverture!$B$4,12,1))-MAX('Réservations'!$B183,DATE(Ouverture!$B$4,11,1))))</x:f>
        <x:v>0</x:v>
      </x:c>
      <x:c r="M183" s="76" t="n">
        <x:f>IF('Réservations'!$N183&lt;&gt;"OK",0,MAX(0,MIN('Réservations'!$C183,DATE(Ouverture!$B$4,13,1))-MAX('Réservations'!$B183,DATE(Ouverture!$B$4,12,1))))</x:f>
        <x:v>0</x:v>
      </x:c>
      <x:c r="N183" s="130" t="n">
        <x:f>IFERROR(IF('Réservations'!$N183="OK",'Réservations'!$G183/'Réservations'!$F183,0),0)</x:f>
        <x:v>0</x:v>
      </x:c>
      <x:c r="O183" s="130" t="n">
        <x:f>IFERROR(IF('Réservations'!$N183="OK",'Réservations'!$H183/'Réservations'!$F183,0),0)</x:f>
        <x:v>0</x:v>
      </x:c>
      <x:c r="P183" s="130" t="n">
        <x:f>IFERROR(IF('Réservations'!$N183="OK",'Réservations'!$I183/'Réservations'!$F183,0),0)</x:f>
        <x:v>0</x:v>
      </x:c>
      <x:c r="Q183" s="130" t="n">
        <x:f>IFERROR(IF('Réservations'!$N183="OK",'Réservations'!$J183/'Réservations'!$F183,0),0)</x:f>
        <x:v>0</x:v>
      </x:c>
      <x:c r="R183" s="130" t="n">
        <x:f>IFERROR(IF('Réservations'!$N183="OK",'Réservations'!$K183/'Réservations'!$F183,0),0)</x:f>
        <x:v>0</x:v>
      </x:c>
      <x:c r="S183" s="130" t="n">
        <x:f>IFERROR(IF('Réservations'!$N183="OK",'Réservations'!$L183/'Réservations'!$F183,0),0)</x:f>
        <x:v>0</x:v>
      </x:c>
      <x:c r="T183" s="130" t="n">
        <x:f>IFERROR(IF('Réservations'!$N183="OK",'Réservations'!$M183/'Réservations'!$F183,0),0)</x:f>
        <x:v>0</x:v>
      </x:c>
      <x:c r="U183" s="130" t="n">
        <x:f>SUM(B183:M183)</x:f>
        <x:v>0</x:v>
      </x:c>
      <x:c r="V183" s="130" t="n">
        <x:f>U183*N183</x:f>
        <x:v>0</x:v>
      </x:c>
      <x:c r="W183" s="130" t="n">
        <x:f>U183*O183</x:f>
        <x:v>0</x:v>
      </x:c>
      <x:c r="X183" s="130" t="n">
        <x:f>U183*P183</x:f>
        <x:v>0</x:v>
      </x:c>
      <x:c r="Y183" s="130" t="n">
        <x:f>U183*Q183</x:f>
        <x:v>0</x:v>
      </x:c>
      <x:c r="Z183" s="130" t="n">
        <x:f>U183*R183</x:f>
        <x:v>0</x:v>
      </x:c>
      <x:c r="AA183" s="130" t="n">
        <x:f>U183*S183</x:f>
        <x:v>0</x:v>
      </x:c>
      <x:c r="AB183" s="130" t="n">
        <x:f>U183*T183</x:f>
        <x:v>0</x:v>
      </x:c>
    </x:row>
    <x:row r="184">
      <x:c r="A184" s="24" t="str">
        <x:f>IF('Réservations'!A184="","",'Réservations'!A184)</x:f>
      </x:c>
      <x:c r="B184" s="76" t="n">
        <x:f>IF('Réservations'!$N184&lt;&gt;"OK",0,MAX(0,MIN('Réservations'!$C184,DATE(Ouverture!$B$4,2,1))-MAX('Réservations'!$B184,DATE(Ouverture!$B$4,1,1))))</x:f>
        <x:v>0</x:v>
      </x:c>
      <x:c r="C184" s="76" t="n">
        <x:f>IF('Réservations'!$N184&lt;&gt;"OK",0,MAX(0,MIN('Réservations'!$C184,DATE(Ouverture!$B$4,3,1))-MAX('Réservations'!$B184,DATE(Ouverture!$B$4,2,1))))</x:f>
        <x:v>0</x:v>
      </x:c>
      <x:c r="D184" s="76" t="n">
        <x:f>IF('Réservations'!$N184&lt;&gt;"OK",0,MAX(0,MIN('Réservations'!$C184,DATE(Ouverture!$B$4,4,1))-MAX('Réservations'!$B184,DATE(Ouverture!$B$4,3,1))))</x:f>
        <x:v>0</x:v>
      </x:c>
      <x:c r="E184" s="76" t="n">
        <x:f>IF('Réservations'!$N184&lt;&gt;"OK",0,MAX(0,MIN('Réservations'!$C184,DATE(Ouverture!$B$4,5,1))-MAX('Réservations'!$B184,DATE(Ouverture!$B$4,4,1))))</x:f>
        <x:v>0</x:v>
      </x:c>
      <x:c r="F184" s="76" t="n">
        <x:f>IF('Réservations'!$N184&lt;&gt;"OK",0,MAX(0,MIN('Réservations'!$C184,DATE(Ouverture!$B$4,6,1))-MAX('Réservations'!$B184,DATE(Ouverture!$B$4,5,1))))</x:f>
        <x:v>0</x:v>
      </x:c>
      <x:c r="G184" s="76" t="n">
        <x:f>IF('Réservations'!$N184&lt;&gt;"OK",0,MAX(0,MIN('Réservations'!$C184,DATE(Ouverture!$B$4,7,1))-MAX('Réservations'!$B184,DATE(Ouverture!$B$4,6,1))))</x:f>
        <x:v>0</x:v>
      </x:c>
      <x:c r="H184" s="76" t="n">
        <x:f>IF('Réservations'!$N184&lt;&gt;"OK",0,MAX(0,MIN('Réservations'!$C184,DATE(Ouverture!$B$4,8,1))-MAX('Réservations'!$B184,DATE(Ouverture!$B$4,7,1))))</x:f>
        <x:v>0</x:v>
      </x:c>
      <x:c r="I184" s="76" t="n">
        <x:f>IF('Réservations'!$N184&lt;&gt;"OK",0,MAX(0,MIN('Réservations'!$C184,DATE(Ouverture!$B$4,9,1))-MAX('Réservations'!$B184,DATE(Ouverture!$B$4,8,1))))</x:f>
        <x:v>0</x:v>
      </x:c>
      <x:c r="J184" s="76" t="n">
        <x:f>IF('Réservations'!$N184&lt;&gt;"OK",0,MAX(0,MIN('Réservations'!$C184,DATE(Ouverture!$B$4,10,1))-MAX('Réservations'!$B184,DATE(Ouverture!$B$4,9,1))))</x:f>
        <x:v>0</x:v>
      </x:c>
      <x:c r="K184" s="76" t="n">
        <x:f>IF('Réservations'!$N184&lt;&gt;"OK",0,MAX(0,MIN('Réservations'!$C184,DATE(Ouverture!$B$4,11,1))-MAX('Réservations'!$B184,DATE(Ouverture!$B$4,10,1))))</x:f>
        <x:v>0</x:v>
      </x:c>
      <x:c r="L184" s="76" t="n">
        <x:f>IF('Réservations'!$N184&lt;&gt;"OK",0,MAX(0,MIN('Réservations'!$C184,DATE(Ouverture!$B$4,12,1))-MAX('Réservations'!$B184,DATE(Ouverture!$B$4,11,1))))</x:f>
        <x:v>0</x:v>
      </x:c>
      <x:c r="M184" s="76" t="n">
        <x:f>IF('Réservations'!$N184&lt;&gt;"OK",0,MAX(0,MIN('Réservations'!$C184,DATE(Ouverture!$B$4,13,1))-MAX('Réservations'!$B184,DATE(Ouverture!$B$4,12,1))))</x:f>
        <x:v>0</x:v>
      </x:c>
      <x:c r="N184" s="130" t="n">
        <x:f>IFERROR(IF('Réservations'!$N184="OK",'Réservations'!$G184/'Réservations'!$F184,0),0)</x:f>
        <x:v>0</x:v>
      </x:c>
      <x:c r="O184" s="130" t="n">
        <x:f>IFERROR(IF('Réservations'!$N184="OK",'Réservations'!$H184/'Réservations'!$F184,0),0)</x:f>
        <x:v>0</x:v>
      </x:c>
      <x:c r="P184" s="130" t="n">
        <x:f>IFERROR(IF('Réservations'!$N184="OK",'Réservations'!$I184/'Réservations'!$F184,0),0)</x:f>
        <x:v>0</x:v>
      </x:c>
      <x:c r="Q184" s="130" t="n">
        <x:f>IFERROR(IF('Réservations'!$N184="OK",'Réservations'!$J184/'Réservations'!$F184,0),0)</x:f>
        <x:v>0</x:v>
      </x:c>
      <x:c r="R184" s="130" t="n">
        <x:f>IFERROR(IF('Réservations'!$N184="OK",'Réservations'!$K184/'Réservations'!$F184,0),0)</x:f>
        <x:v>0</x:v>
      </x:c>
      <x:c r="S184" s="130" t="n">
        <x:f>IFERROR(IF('Réservations'!$N184="OK",'Réservations'!$L184/'Réservations'!$F184,0),0)</x:f>
        <x:v>0</x:v>
      </x:c>
      <x:c r="T184" s="130" t="n">
        <x:f>IFERROR(IF('Réservations'!$N184="OK",'Réservations'!$M184/'Réservations'!$F184,0),0)</x:f>
        <x:v>0</x:v>
      </x:c>
      <x:c r="U184" s="130" t="n">
        <x:f>SUM(B184:M184)</x:f>
        <x:v>0</x:v>
      </x:c>
      <x:c r="V184" s="130" t="n">
        <x:f>U184*N184</x:f>
        <x:v>0</x:v>
      </x:c>
      <x:c r="W184" s="130" t="n">
        <x:f>U184*O184</x:f>
        <x:v>0</x:v>
      </x:c>
      <x:c r="X184" s="130" t="n">
        <x:f>U184*P184</x:f>
        <x:v>0</x:v>
      </x:c>
      <x:c r="Y184" s="130" t="n">
        <x:f>U184*Q184</x:f>
        <x:v>0</x:v>
      </x:c>
      <x:c r="Z184" s="130" t="n">
        <x:f>U184*R184</x:f>
        <x:v>0</x:v>
      </x:c>
      <x:c r="AA184" s="130" t="n">
        <x:f>U184*S184</x:f>
        <x:v>0</x:v>
      </x:c>
      <x:c r="AB184" s="130" t="n">
        <x:f>U184*T184</x:f>
        <x:v>0</x:v>
      </x:c>
    </x:row>
    <x:row r="185">
      <x:c r="A185" s="24" t="str">
        <x:f>IF('Réservations'!A185="","",'Réservations'!A185)</x:f>
      </x:c>
      <x:c r="B185" s="76" t="n">
        <x:f>IF('Réservations'!$N185&lt;&gt;"OK",0,MAX(0,MIN('Réservations'!$C185,DATE(Ouverture!$B$4,2,1))-MAX('Réservations'!$B185,DATE(Ouverture!$B$4,1,1))))</x:f>
        <x:v>0</x:v>
      </x:c>
      <x:c r="C185" s="76" t="n">
        <x:f>IF('Réservations'!$N185&lt;&gt;"OK",0,MAX(0,MIN('Réservations'!$C185,DATE(Ouverture!$B$4,3,1))-MAX('Réservations'!$B185,DATE(Ouverture!$B$4,2,1))))</x:f>
        <x:v>0</x:v>
      </x:c>
      <x:c r="D185" s="76" t="n">
        <x:f>IF('Réservations'!$N185&lt;&gt;"OK",0,MAX(0,MIN('Réservations'!$C185,DATE(Ouverture!$B$4,4,1))-MAX('Réservations'!$B185,DATE(Ouverture!$B$4,3,1))))</x:f>
        <x:v>0</x:v>
      </x:c>
      <x:c r="E185" s="76" t="n">
        <x:f>IF('Réservations'!$N185&lt;&gt;"OK",0,MAX(0,MIN('Réservations'!$C185,DATE(Ouverture!$B$4,5,1))-MAX('Réservations'!$B185,DATE(Ouverture!$B$4,4,1))))</x:f>
        <x:v>0</x:v>
      </x:c>
      <x:c r="F185" s="76" t="n">
        <x:f>IF('Réservations'!$N185&lt;&gt;"OK",0,MAX(0,MIN('Réservations'!$C185,DATE(Ouverture!$B$4,6,1))-MAX('Réservations'!$B185,DATE(Ouverture!$B$4,5,1))))</x:f>
        <x:v>0</x:v>
      </x:c>
      <x:c r="G185" s="76" t="n">
        <x:f>IF('Réservations'!$N185&lt;&gt;"OK",0,MAX(0,MIN('Réservations'!$C185,DATE(Ouverture!$B$4,7,1))-MAX('Réservations'!$B185,DATE(Ouverture!$B$4,6,1))))</x:f>
        <x:v>0</x:v>
      </x:c>
      <x:c r="H185" s="76" t="n">
        <x:f>IF('Réservations'!$N185&lt;&gt;"OK",0,MAX(0,MIN('Réservations'!$C185,DATE(Ouverture!$B$4,8,1))-MAX('Réservations'!$B185,DATE(Ouverture!$B$4,7,1))))</x:f>
        <x:v>0</x:v>
      </x:c>
      <x:c r="I185" s="76" t="n">
        <x:f>IF('Réservations'!$N185&lt;&gt;"OK",0,MAX(0,MIN('Réservations'!$C185,DATE(Ouverture!$B$4,9,1))-MAX('Réservations'!$B185,DATE(Ouverture!$B$4,8,1))))</x:f>
        <x:v>0</x:v>
      </x:c>
      <x:c r="J185" s="76" t="n">
        <x:f>IF('Réservations'!$N185&lt;&gt;"OK",0,MAX(0,MIN('Réservations'!$C185,DATE(Ouverture!$B$4,10,1))-MAX('Réservations'!$B185,DATE(Ouverture!$B$4,9,1))))</x:f>
        <x:v>0</x:v>
      </x:c>
      <x:c r="K185" s="76" t="n">
        <x:f>IF('Réservations'!$N185&lt;&gt;"OK",0,MAX(0,MIN('Réservations'!$C185,DATE(Ouverture!$B$4,11,1))-MAX('Réservations'!$B185,DATE(Ouverture!$B$4,10,1))))</x:f>
        <x:v>0</x:v>
      </x:c>
      <x:c r="L185" s="76" t="n">
        <x:f>IF('Réservations'!$N185&lt;&gt;"OK",0,MAX(0,MIN('Réservations'!$C185,DATE(Ouverture!$B$4,12,1))-MAX('Réservations'!$B185,DATE(Ouverture!$B$4,11,1))))</x:f>
        <x:v>0</x:v>
      </x:c>
      <x:c r="M185" s="76" t="n">
        <x:f>IF('Réservations'!$N185&lt;&gt;"OK",0,MAX(0,MIN('Réservations'!$C185,DATE(Ouverture!$B$4,13,1))-MAX('Réservations'!$B185,DATE(Ouverture!$B$4,12,1))))</x:f>
        <x:v>0</x:v>
      </x:c>
      <x:c r="N185" s="130" t="n">
        <x:f>IFERROR(IF('Réservations'!$N185="OK",'Réservations'!$G185/'Réservations'!$F185,0),0)</x:f>
        <x:v>0</x:v>
      </x:c>
      <x:c r="O185" s="130" t="n">
        <x:f>IFERROR(IF('Réservations'!$N185="OK",'Réservations'!$H185/'Réservations'!$F185,0),0)</x:f>
        <x:v>0</x:v>
      </x:c>
      <x:c r="P185" s="130" t="n">
        <x:f>IFERROR(IF('Réservations'!$N185="OK",'Réservations'!$I185/'Réservations'!$F185,0),0)</x:f>
        <x:v>0</x:v>
      </x:c>
      <x:c r="Q185" s="130" t="n">
        <x:f>IFERROR(IF('Réservations'!$N185="OK",'Réservations'!$J185/'Réservations'!$F185,0),0)</x:f>
        <x:v>0</x:v>
      </x:c>
      <x:c r="R185" s="130" t="n">
        <x:f>IFERROR(IF('Réservations'!$N185="OK",'Réservations'!$K185/'Réservations'!$F185,0),0)</x:f>
        <x:v>0</x:v>
      </x:c>
      <x:c r="S185" s="130" t="n">
        <x:f>IFERROR(IF('Réservations'!$N185="OK",'Réservations'!$L185/'Réservations'!$F185,0),0)</x:f>
        <x:v>0</x:v>
      </x:c>
      <x:c r="T185" s="130" t="n">
        <x:f>IFERROR(IF('Réservations'!$N185="OK",'Réservations'!$M185/'Réservations'!$F185,0),0)</x:f>
        <x:v>0</x:v>
      </x:c>
      <x:c r="U185" s="130" t="n">
        <x:f>SUM(B185:M185)</x:f>
        <x:v>0</x:v>
      </x:c>
      <x:c r="V185" s="130" t="n">
        <x:f>U185*N185</x:f>
        <x:v>0</x:v>
      </x:c>
      <x:c r="W185" s="130" t="n">
        <x:f>U185*O185</x:f>
        <x:v>0</x:v>
      </x:c>
      <x:c r="X185" s="130" t="n">
        <x:f>U185*P185</x:f>
        <x:v>0</x:v>
      </x:c>
      <x:c r="Y185" s="130" t="n">
        <x:f>U185*Q185</x:f>
        <x:v>0</x:v>
      </x:c>
      <x:c r="Z185" s="130" t="n">
        <x:f>U185*R185</x:f>
        <x:v>0</x:v>
      </x:c>
      <x:c r="AA185" s="130" t="n">
        <x:f>U185*S185</x:f>
        <x:v>0</x:v>
      </x:c>
      <x:c r="AB185" s="130" t="n">
        <x:f>U185*T185</x:f>
        <x:v>0</x:v>
      </x:c>
    </x:row>
    <x:row r="186">
      <x:c r="A186" s="24" t="str">
        <x:f>IF('Réservations'!A186="","",'Réservations'!A186)</x:f>
      </x:c>
      <x:c r="B186" s="76" t="n">
        <x:f>IF('Réservations'!$N186&lt;&gt;"OK",0,MAX(0,MIN('Réservations'!$C186,DATE(Ouverture!$B$4,2,1))-MAX('Réservations'!$B186,DATE(Ouverture!$B$4,1,1))))</x:f>
        <x:v>0</x:v>
      </x:c>
      <x:c r="C186" s="76" t="n">
        <x:f>IF('Réservations'!$N186&lt;&gt;"OK",0,MAX(0,MIN('Réservations'!$C186,DATE(Ouverture!$B$4,3,1))-MAX('Réservations'!$B186,DATE(Ouverture!$B$4,2,1))))</x:f>
        <x:v>0</x:v>
      </x:c>
      <x:c r="D186" s="76" t="n">
        <x:f>IF('Réservations'!$N186&lt;&gt;"OK",0,MAX(0,MIN('Réservations'!$C186,DATE(Ouverture!$B$4,4,1))-MAX('Réservations'!$B186,DATE(Ouverture!$B$4,3,1))))</x:f>
        <x:v>0</x:v>
      </x:c>
      <x:c r="E186" s="76" t="n">
        <x:f>IF('Réservations'!$N186&lt;&gt;"OK",0,MAX(0,MIN('Réservations'!$C186,DATE(Ouverture!$B$4,5,1))-MAX('Réservations'!$B186,DATE(Ouverture!$B$4,4,1))))</x:f>
        <x:v>0</x:v>
      </x:c>
      <x:c r="F186" s="76" t="n">
        <x:f>IF('Réservations'!$N186&lt;&gt;"OK",0,MAX(0,MIN('Réservations'!$C186,DATE(Ouverture!$B$4,6,1))-MAX('Réservations'!$B186,DATE(Ouverture!$B$4,5,1))))</x:f>
        <x:v>0</x:v>
      </x:c>
      <x:c r="G186" s="76" t="n">
        <x:f>IF('Réservations'!$N186&lt;&gt;"OK",0,MAX(0,MIN('Réservations'!$C186,DATE(Ouverture!$B$4,7,1))-MAX('Réservations'!$B186,DATE(Ouverture!$B$4,6,1))))</x:f>
        <x:v>0</x:v>
      </x:c>
      <x:c r="H186" s="76" t="n">
        <x:f>IF('Réservations'!$N186&lt;&gt;"OK",0,MAX(0,MIN('Réservations'!$C186,DATE(Ouverture!$B$4,8,1))-MAX('Réservations'!$B186,DATE(Ouverture!$B$4,7,1))))</x:f>
        <x:v>0</x:v>
      </x:c>
      <x:c r="I186" s="76" t="n">
        <x:f>IF('Réservations'!$N186&lt;&gt;"OK",0,MAX(0,MIN('Réservations'!$C186,DATE(Ouverture!$B$4,9,1))-MAX('Réservations'!$B186,DATE(Ouverture!$B$4,8,1))))</x:f>
        <x:v>0</x:v>
      </x:c>
      <x:c r="J186" s="76" t="n">
        <x:f>IF('Réservations'!$N186&lt;&gt;"OK",0,MAX(0,MIN('Réservations'!$C186,DATE(Ouverture!$B$4,10,1))-MAX('Réservations'!$B186,DATE(Ouverture!$B$4,9,1))))</x:f>
        <x:v>0</x:v>
      </x:c>
      <x:c r="K186" s="76" t="n">
        <x:f>IF('Réservations'!$N186&lt;&gt;"OK",0,MAX(0,MIN('Réservations'!$C186,DATE(Ouverture!$B$4,11,1))-MAX('Réservations'!$B186,DATE(Ouverture!$B$4,10,1))))</x:f>
        <x:v>0</x:v>
      </x:c>
      <x:c r="L186" s="76" t="n">
        <x:f>IF('Réservations'!$N186&lt;&gt;"OK",0,MAX(0,MIN('Réservations'!$C186,DATE(Ouverture!$B$4,12,1))-MAX('Réservations'!$B186,DATE(Ouverture!$B$4,11,1))))</x:f>
        <x:v>0</x:v>
      </x:c>
      <x:c r="M186" s="76" t="n">
        <x:f>IF('Réservations'!$N186&lt;&gt;"OK",0,MAX(0,MIN('Réservations'!$C186,DATE(Ouverture!$B$4,13,1))-MAX('Réservations'!$B186,DATE(Ouverture!$B$4,12,1))))</x:f>
        <x:v>0</x:v>
      </x:c>
      <x:c r="N186" s="130" t="n">
        <x:f>IFERROR(IF('Réservations'!$N186="OK",'Réservations'!$G186/'Réservations'!$F186,0),0)</x:f>
        <x:v>0</x:v>
      </x:c>
      <x:c r="O186" s="130" t="n">
        <x:f>IFERROR(IF('Réservations'!$N186="OK",'Réservations'!$H186/'Réservations'!$F186,0),0)</x:f>
        <x:v>0</x:v>
      </x:c>
      <x:c r="P186" s="130" t="n">
        <x:f>IFERROR(IF('Réservations'!$N186="OK",'Réservations'!$I186/'Réservations'!$F186,0),0)</x:f>
        <x:v>0</x:v>
      </x:c>
      <x:c r="Q186" s="130" t="n">
        <x:f>IFERROR(IF('Réservations'!$N186="OK",'Réservations'!$J186/'Réservations'!$F186,0),0)</x:f>
        <x:v>0</x:v>
      </x:c>
      <x:c r="R186" s="130" t="n">
        <x:f>IFERROR(IF('Réservations'!$N186="OK",'Réservations'!$K186/'Réservations'!$F186,0),0)</x:f>
        <x:v>0</x:v>
      </x:c>
      <x:c r="S186" s="130" t="n">
        <x:f>IFERROR(IF('Réservations'!$N186="OK",'Réservations'!$L186/'Réservations'!$F186,0),0)</x:f>
        <x:v>0</x:v>
      </x:c>
      <x:c r="T186" s="130" t="n">
        <x:f>IFERROR(IF('Réservations'!$N186="OK",'Réservations'!$M186/'Réservations'!$F186,0),0)</x:f>
        <x:v>0</x:v>
      </x:c>
      <x:c r="U186" s="130" t="n">
        <x:f>SUM(B186:M186)</x:f>
        <x:v>0</x:v>
      </x:c>
      <x:c r="V186" s="130" t="n">
        <x:f>U186*N186</x:f>
        <x:v>0</x:v>
      </x:c>
      <x:c r="W186" s="130" t="n">
        <x:f>U186*O186</x:f>
        <x:v>0</x:v>
      </x:c>
      <x:c r="X186" s="130" t="n">
        <x:f>U186*P186</x:f>
        <x:v>0</x:v>
      </x:c>
      <x:c r="Y186" s="130" t="n">
        <x:f>U186*Q186</x:f>
        <x:v>0</x:v>
      </x:c>
      <x:c r="Z186" s="130" t="n">
        <x:f>U186*R186</x:f>
        <x:v>0</x:v>
      </x:c>
      <x:c r="AA186" s="130" t="n">
        <x:f>U186*S186</x:f>
        <x:v>0</x:v>
      </x:c>
      <x:c r="AB186" s="130" t="n">
        <x:f>U186*T186</x:f>
        <x:v>0</x:v>
      </x:c>
    </x:row>
    <x:row r="187">
      <x:c r="A187" s="24" t="str">
        <x:f>IF('Réservations'!A187="","",'Réservations'!A187)</x:f>
      </x:c>
      <x:c r="B187" s="76" t="n">
        <x:f>IF('Réservations'!$N187&lt;&gt;"OK",0,MAX(0,MIN('Réservations'!$C187,DATE(Ouverture!$B$4,2,1))-MAX('Réservations'!$B187,DATE(Ouverture!$B$4,1,1))))</x:f>
        <x:v>0</x:v>
      </x:c>
      <x:c r="C187" s="76" t="n">
        <x:f>IF('Réservations'!$N187&lt;&gt;"OK",0,MAX(0,MIN('Réservations'!$C187,DATE(Ouverture!$B$4,3,1))-MAX('Réservations'!$B187,DATE(Ouverture!$B$4,2,1))))</x:f>
        <x:v>0</x:v>
      </x:c>
      <x:c r="D187" s="76" t="n">
        <x:f>IF('Réservations'!$N187&lt;&gt;"OK",0,MAX(0,MIN('Réservations'!$C187,DATE(Ouverture!$B$4,4,1))-MAX('Réservations'!$B187,DATE(Ouverture!$B$4,3,1))))</x:f>
        <x:v>0</x:v>
      </x:c>
      <x:c r="E187" s="76" t="n">
        <x:f>IF('Réservations'!$N187&lt;&gt;"OK",0,MAX(0,MIN('Réservations'!$C187,DATE(Ouverture!$B$4,5,1))-MAX('Réservations'!$B187,DATE(Ouverture!$B$4,4,1))))</x:f>
        <x:v>0</x:v>
      </x:c>
      <x:c r="F187" s="76" t="n">
        <x:f>IF('Réservations'!$N187&lt;&gt;"OK",0,MAX(0,MIN('Réservations'!$C187,DATE(Ouverture!$B$4,6,1))-MAX('Réservations'!$B187,DATE(Ouverture!$B$4,5,1))))</x:f>
        <x:v>0</x:v>
      </x:c>
      <x:c r="G187" s="76" t="n">
        <x:f>IF('Réservations'!$N187&lt;&gt;"OK",0,MAX(0,MIN('Réservations'!$C187,DATE(Ouverture!$B$4,7,1))-MAX('Réservations'!$B187,DATE(Ouverture!$B$4,6,1))))</x:f>
        <x:v>0</x:v>
      </x:c>
      <x:c r="H187" s="76" t="n">
        <x:f>IF('Réservations'!$N187&lt;&gt;"OK",0,MAX(0,MIN('Réservations'!$C187,DATE(Ouverture!$B$4,8,1))-MAX('Réservations'!$B187,DATE(Ouverture!$B$4,7,1))))</x:f>
        <x:v>0</x:v>
      </x:c>
      <x:c r="I187" s="76" t="n">
        <x:f>IF('Réservations'!$N187&lt;&gt;"OK",0,MAX(0,MIN('Réservations'!$C187,DATE(Ouverture!$B$4,9,1))-MAX('Réservations'!$B187,DATE(Ouverture!$B$4,8,1))))</x:f>
        <x:v>0</x:v>
      </x:c>
      <x:c r="J187" s="76" t="n">
        <x:f>IF('Réservations'!$N187&lt;&gt;"OK",0,MAX(0,MIN('Réservations'!$C187,DATE(Ouverture!$B$4,10,1))-MAX('Réservations'!$B187,DATE(Ouverture!$B$4,9,1))))</x:f>
        <x:v>0</x:v>
      </x:c>
      <x:c r="K187" s="76" t="n">
        <x:f>IF('Réservations'!$N187&lt;&gt;"OK",0,MAX(0,MIN('Réservations'!$C187,DATE(Ouverture!$B$4,11,1))-MAX('Réservations'!$B187,DATE(Ouverture!$B$4,10,1))))</x:f>
        <x:v>0</x:v>
      </x:c>
      <x:c r="L187" s="76" t="n">
        <x:f>IF('Réservations'!$N187&lt;&gt;"OK",0,MAX(0,MIN('Réservations'!$C187,DATE(Ouverture!$B$4,12,1))-MAX('Réservations'!$B187,DATE(Ouverture!$B$4,11,1))))</x:f>
        <x:v>0</x:v>
      </x:c>
      <x:c r="M187" s="76" t="n">
        <x:f>IF('Réservations'!$N187&lt;&gt;"OK",0,MAX(0,MIN('Réservations'!$C187,DATE(Ouverture!$B$4,13,1))-MAX('Réservations'!$B187,DATE(Ouverture!$B$4,12,1))))</x:f>
        <x:v>0</x:v>
      </x:c>
      <x:c r="N187" s="130" t="n">
        <x:f>IFERROR(IF('Réservations'!$N187="OK",'Réservations'!$G187/'Réservations'!$F187,0),0)</x:f>
        <x:v>0</x:v>
      </x:c>
      <x:c r="O187" s="130" t="n">
        <x:f>IFERROR(IF('Réservations'!$N187="OK",'Réservations'!$H187/'Réservations'!$F187,0),0)</x:f>
        <x:v>0</x:v>
      </x:c>
      <x:c r="P187" s="130" t="n">
        <x:f>IFERROR(IF('Réservations'!$N187="OK",'Réservations'!$I187/'Réservations'!$F187,0),0)</x:f>
        <x:v>0</x:v>
      </x:c>
      <x:c r="Q187" s="130" t="n">
        <x:f>IFERROR(IF('Réservations'!$N187="OK",'Réservations'!$J187/'Réservations'!$F187,0),0)</x:f>
        <x:v>0</x:v>
      </x:c>
      <x:c r="R187" s="130" t="n">
        <x:f>IFERROR(IF('Réservations'!$N187="OK",'Réservations'!$K187/'Réservations'!$F187,0),0)</x:f>
        <x:v>0</x:v>
      </x:c>
      <x:c r="S187" s="130" t="n">
        <x:f>IFERROR(IF('Réservations'!$N187="OK",'Réservations'!$L187/'Réservations'!$F187,0),0)</x:f>
        <x:v>0</x:v>
      </x:c>
      <x:c r="T187" s="130" t="n">
        <x:f>IFERROR(IF('Réservations'!$N187="OK",'Réservations'!$M187/'Réservations'!$F187,0),0)</x:f>
        <x:v>0</x:v>
      </x:c>
      <x:c r="U187" s="130" t="n">
        <x:f>SUM(B187:M187)</x:f>
        <x:v>0</x:v>
      </x:c>
      <x:c r="V187" s="130" t="n">
        <x:f>U187*N187</x:f>
        <x:v>0</x:v>
      </x:c>
      <x:c r="W187" s="130" t="n">
        <x:f>U187*O187</x:f>
        <x:v>0</x:v>
      </x:c>
      <x:c r="X187" s="130" t="n">
        <x:f>U187*P187</x:f>
        <x:v>0</x:v>
      </x:c>
      <x:c r="Y187" s="130" t="n">
        <x:f>U187*Q187</x:f>
        <x:v>0</x:v>
      </x:c>
      <x:c r="Z187" s="130" t="n">
        <x:f>U187*R187</x:f>
        <x:v>0</x:v>
      </x:c>
      <x:c r="AA187" s="130" t="n">
        <x:f>U187*S187</x:f>
        <x:v>0</x:v>
      </x:c>
      <x:c r="AB187" s="130" t="n">
        <x:f>U187*T187</x:f>
        <x:v>0</x:v>
      </x:c>
    </x:row>
    <x:row r="188">
      <x:c r="A188" s="24" t="str">
        <x:f>IF('Réservations'!A188="","",'Réservations'!A188)</x:f>
      </x:c>
      <x:c r="B188" s="76" t="n">
        <x:f>IF('Réservations'!$N188&lt;&gt;"OK",0,MAX(0,MIN('Réservations'!$C188,DATE(Ouverture!$B$4,2,1))-MAX('Réservations'!$B188,DATE(Ouverture!$B$4,1,1))))</x:f>
        <x:v>0</x:v>
      </x:c>
      <x:c r="C188" s="76" t="n">
        <x:f>IF('Réservations'!$N188&lt;&gt;"OK",0,MAX(0,MIN('Réservations'!$C188,DATE(Ouverture!$B$4,3,1))-MAX('Réservations'!$B188,DATE(Ouverture!$B$4,2,1))))</x:f>
        <x:v>0</x:v>
      </x:c>
      <x:c r="D188" s="76" t="n">
        <x:f>IF('Réservations'!$N188&lt;&gt;"OK",0,MAX(0,MIN('Réservations'!$C188,DATE(Ouverture!$B$4,4,1))-MAX('Réservations'!$B188,DATE(Ouverture!$B$4,3,1))))</x:f>
        <x:v>0</x:v>
      </x:c>
      <x:c r="E188" s="76" t="n">
        <x:f>IF('Réservations'!$N188&lt;&gt;"OK",0,MAX(0,MIN('Réservations'!$C188,DATE(Ouverture!$B$4,5,1))-MAX('Réservations'!$B188,DATE(Ouverture!$B$4,4,1))))</x:f>
        <x:v>0</x:v>
      </x:c>
      <x:c r="F188" s="76" t="n">
        <x:f>IF('Réservations'!$N188&lt;&gt;"OK",0,MAX(0,MIN('Réservations'!$C188,DATE(Ouverture!$B$4,6,1))-MAX('Réservations'!$B188,DATE(Ouverture!$B$4,5,1))))</x:f>
        <x:v>0</x:v>
      </x:c>
      <x:c r="G188" s="76" t="n">
        <x:f>IF('Réservations'!$N188&lt;&gt;"OK",0,MAX(0,MIN('Réservations'!$C188,DATE(Ouverture!$B$4,7,1))-MAX('Réservations'!$B188,DATE(Ouverture!$B$4,6,1))))</x:f>
        <x:v>0</x:v>
      </x:c>
      <x:c r="H188" s="76" t="n">
        <x:f>IF('Réservations'!$N188&lt;&gt;"OK",0,MAX(0,MIN('Réservations'!$C188,DATE(Ouverture!$B$4,8,1))-MAX('Réservations'!$B188,DATE(Ouverture!$B$4,7,1))))</x:f>
        <x:v>0</x:v>
      </x:c>
      <x:c r="I188" s="76" t="n">
        <x:f>IF('Réservations'!$N188&lt;&gt;"OK",0,MAX(0,MIN('Réservations'!$C188,DATE(Ouverture!$B$4,9,1))-MAX('Réservations'!$B188,DATE(Ouverture!$B$4,8,1))))</x:f>
        <x:v>0</x:v>
      </x:c>
      <x:c r="J188" s="76" t="n">
        <x:f>IF('Réservations'!$N188&lt;&gt;"OK",0,MAX(0,MIN('Réservations'!$C188,DATE(Ouverture!$B$4,10,1))-MAX('Réservations'!$B188,DATE(Ouverture!$B$4,9,1))))</x:f>
        <x:v>0</x:v>
      </x:c>
      <x:c r="K188" s="76" t="n">
        <x:f>IF('Réservations'!$N188&lt;&gt;"OK",0,MAX(0,MIN('Réservations'!$C188,DATE(Ouverture!$B$4,11,1))-MAX('Réservations'!$B188,DATE(Ouverture!$B$4,10,1))))</x:f>
        <x:v>0</x:v>
      </x:c>
      <x:c r="L188" s="76" t="n">
        <x:f>IF('Réservations'!$N188&lt;&gt;"OK",0,MAX(0,MIN('Réservations'!$C188,DATE(Ouverture!$B$4,12,1))-MAX('Réservations'!$B188,DATE(Ouverture!$B$4,11,1))))</x:f>
        <x:v>0</x:v>
      </x:c>
      <x:c r="M188" s="76" t="n">
        <x:f>IF('Réservations'!$N188&lt;&gt;"OK",0,MAX(0,MIN('Réservations'!$C188,DATE(Ouverture!$B$4,13,1))-MAX('Réservations'!$B188,DATE(Ouverture!$B$4,12,1))))</x:f>
        <x:v>0</x:v>
      </x:c>
      <x:c r="N188" s="130" t="n">
        <x:f>IFERROR(IF('Réservations'!$N188="OK",'Réservations'!$G188/'Réservations'!$F188,0),0)</x:f>
        <x:v>0</x:v>
      </x:c>
      <x:c r="O188" s="130" t="n">
        <x:f>IFERROR(IF('Réservations'!$N188="OK",'Réservations'!$H188/'Réservations'!$F188,0),0)</x:f>
        <x:v>0</x:v>
      </x:c>
      <x:c r="P188" s="130" t="n">
        <x:f>IFERROR(IF('Réservations'!$N188="OK",'Réservations'!$I188/'Réservations'!$F188,0),0)</x:f>
        <x:v>0</x:v>
      </x:c>
      <x:c r="Q188" s="130" t="n">
        <x:f>IFERROR(IF('Réservations'!$N188="OK",'Réservations'!$J188/'Réservations'!$F188,0),0)</x:f>
        <x:v>0</x:v>
      </x:c>
      <x:c r="R188" s="130" t="n">
        <x:f>IFERROR(IF('Réservations'!$N188="OK",'Réservations'!$K188/'Réservations'!$F188,0),0)</x:f>
        <x:v>0</x:v>
      </x:c>
      <x:c r="S188" s="130" t="n">
        <x:f>IFERROR(IF('Réservations'!$N188="OK",'Réservations'!$L188/'Réservations'!$F188,0),0)</x:f>
        <x:v>0</x:v>
      </x:c>
      <x:c r="T188" s="130" t="n">
        <x:f>IFERROR(IF('Réservations'!$N188="OK",'Réservations'!$M188/'Réservations'!$F188,0),0)</x:f>
        <x:v>0</x:v>
      </x:c>
      <x:c r="U188" s="130" t="n">
        <x:f>SUM(B188:M188)</x:f>
        <x:v>0</x:v>
      </x:c>
      <x:c r="V188" s="130" t="n">
        <x:f>U188*N188</x:f>
        <x:v>0</x:v>
      </x:c>
      <x:c r="W188" s="130" t="n">
        <x:f>U188*O188</x:f>
        <x:v>0</x:v>
      </x:c>
      <x:c r="X188" s="130" t="n">
        <x:f>U188*P188</x:f>
        <x:v>0</x:v>
      </x:c>
      <x:c r="Y188" s="130" t="n">
        <x:f>U188*Q188</x:f>
        <x:v>0</x:v>
      </x:c>
      <x:c r="Z188" s="130" t="n">
        <x:f>U188*R188</x:f>
        <x:v>0</x:v>
      </x:c>
      <x:c r="AA188" s="130" t="n">
        <x:f>U188*S188</x:f>
        <x:v>0</x:v>
      </x:c>
      <x:c r="AB188" s="130" t="n">
        <x:f>U188*T188</x:f>
        <x:v>0</x:v>
      </x:c>
    </x:row>
    <x:row r="189">
      <x:c r="A189" s="24" t="str">
        <x:f>IF('Réservations'!A189="","",'Réservations'!A189)</x:f>
      </x:c>
      <x:c r="B189" s="76" t="n">
        <x:f>IF('Réservations'!$N189&lt;&gt;"OK",0,MAX(0,MIN('Réservations'!$C189,DATE(Ouverture!$B$4,2,1))-MAX('Réservations'!$B189,DATE(Ouverture!$B$4,1,1))))</x:f>
        <x:v>0</x:v>
      </x:c>
      <x:c r="C189" s="76" t="n">
        <x:f>IF('Réservations'!$N189&lt;&gt;"OK",0,MAX(0,MIN('Réservations'!$C189,DATE(Ouverture!$B$4,3,1))-MAX('Réservations'!$B189,DATE(Ouverture!$B$4,2,1))))</x:f>
        <x:v>0</x:v>
      </x:c>
      <x:c r="D189" s="76" t="n">
        <x:f>IF('Réservations'!$N189&lt;&gt;"OK",0,MAX(0,MIN('Réservations'!$C189,DATE(Ouverture!$B$4,4,1))-MAX('Réservations'!$B189,DATE(Ouverture!$B$4,3,1))))</x:f>
        <x:v>0</x:v>
      </x:c>
      <x:c r="E189" s="76" t="n">
        <x:f>IF('Réservations'!$N189&lt;&gt;"OK",0,MAX(0,MIN('Réservations'!$C189,DATE(Ouverture!$B$4,5,1))-MAX('Réservations'!$B189,DATE(Ouverture!$B$4,4,1))))</x:f>
        <x:v>0</x:v>
      </x:c>
      <x:c r="F189" s="76" t="n">
        <x:f>IF('Réservations'!$N189&lt;&gt;"OK",0,MAX(0,MIN('Réservations'!$C189,DATE(Ouverture!$B$4,6,1))-MAX('Réservations'!$B189,DATE(Ouverture!$B$4,5,1))))</x:f>
        <x:v>0</x:v>
      </x:c>
      <x:c r="G189" s="76" t="n">
        <x:f>IF('Réservations'!$N189&lt;&gt;"OK",0,MAX(0,MIN('Réservations'!$C189,DATE(Ouverture!$B$4,7,1))-MAX('Réservations'!$B189,DATE(Ouverture!$B$4,6,1))))</x:f>
        <x:v>0</x:v>
      </x:c>
      <x:c r="H189" s="76" t="n">
        <x:f>IF('Réservations'!$N189&lt;&gt;"OK",0,MAX(0,MIN('Réservations'!$C189,DATE(Ouverture!$B$4,8,1))-MAX('Réservations'!$B189,DATE(Ouverture!$B$4,7,1))))</x:f>
        <x:v>0</x:v>
      </x:c>
      <x:c r="I189" s="76" t="n">
        <x:f>IF('Réservations'!$N189&lt;&gt;"OK",0,MAX(0,MIN('Réservations'!$C189,DATE(Ouverture!$B$4,9,1))-MAX('Réservations'!$B189,DATE(Ouverture!$B$4,8,1))))</x:f>
        <x:v>0</x:v>
      </x:c>
      <x:c r="J189" s="76" t="n">
        <x:f>IF('Réservations'!$N189&lt;&gt;"OK",0,MAX(0,MIN('Réservations'!$C189,DATE(Ouverture!$B$4,10,1))-MAX('Réservations'!$B189,DATE(Ouverture!$B$4,9,1))))</x:f>
        <x:v>0</x:v>
      </x:c>
      <x:c r="K189" s="76" t="n">
        <x:f>IF('Réservations'!$N189&lt;&gt;"OK",0,MAX(0,MIN('Réservations'!$C189,DATE(Ouverture!$B$4,11,1))-MAX('Réservations'!$B189,DATE(Ouverture!$B$4,10,1))))</x:f>
        <x:v>0</x:v>
      </x:c>
      <x:c r="L189" s="76" t="n">
        <x:f>IF('Réservations'!$N189&lt;&gt;"OK",0,MAX(0,MIN('Réservations'!$C189,DATE(Ouverture!$B$4,12,1))-MAX('Réservations'!$B189,DATE(Ouverture!$B$4,11,1))))</x:f>
        <x:v>0</x:v>
      </x:c>
      <x:c r="M189" s="76" t="n">
        <x:f>IF('Réservations'!$N189&lt;&gt;"OK",0,MAX(0,MIN('Réservations'!$C189,DATE(Ouverture!$B$4,13,1))-MAX('Réservations'!$B189,DATE(Ouverture!$B$4,12,1))))</x:f>
        <x:v>0</x:v>
      </x:c>
      <x:c r="N189" s="130" t="n">
        <x:f>IFERROR(IF('Réservations'!$N189="OK",'Réservations'!$G189/'Réservations'!$F189,0),0)</x:f>
        <x:v>0</x:v>
      </x:c>
      <x:c r="O189" s="130" t="n">
        <x:f>IFERROR(IF('Réservations'!$N189="OK",'Réservations'!$H189/'Réservations'!$F189,0),0)</x:f>
        <x:v>0</x:v>
      </x:c>
      <x:c r="P189" s="130" t="n">
        <x:f>IFERROR(IF('Réservations'!$N189="OK",'Réservations'!$I189/'Réservations'!$F189,0),0)</x:f>
        <x:v>0</x:v>
      </x:c>
      <x:c r="Q189" s="130" t="n">
        <x:f>IFERROR(IF('Réservations'!$N189="OK",'Réservations'!$J189/'Réservations'!$F189,0),0)</x:f>
        <x:v>0</x:v>
      </x:c>
      <x:c r="R189" s="130" t="n">
        <x:f>IFERROR(IF('Réservations'!$N189="OK",'Réservations'!$K189/'Réservations'!$F189,0),0)</x:f>
        <x:v>0</x:v>
      </x:c>
      <x:c r="S189" s="130" t="n">
        <x:f>IFERROR(IF('Réservations'!$N189="OK",'Réservations'!$L189/'Réservations'!$F189,0),0)</x:f>
        <x:v>0</x:v>
      </x:c>
      <x:c r="T189" s="130" t="n">
        <x:f>IFERROR(IF('Réservations'!$N189="OK",'Réservations'!$M189/'Réservations'!$F189,0),0)</x:f>
        <x:v>0</x:v>
      </x:c>
      <x:c r="U189" s="130" t="n">
        <x:f>SUM(B189:M189)</x:f>
        <x:v>0</x:v>
      </x:c>
      <x:c r="V189" s="130" t="n">
        <x:f>U189*N189</x:f>
        <x:v>0</x:v>
      </x:c>
      <x:c r="W189" s="130" t="n">
        <x:f>U189*O189</x:f>
        <x:v>0</x:v>
      </x:c>
      <x:c r="X189" s="130" t="n">
        <x:f>U189*P189</x:f>
        <x:v>0</x:v>
      </x:c>
      <x:c r="Y189" s="130" t="n">
        <x:f>U189*Q189</x:f>
        <x:v>0</x:v>
      </x:c>
      <x:c r="Z189" s="130" t="n">
        <x:f>U189*R189</x:f>
        <x:v>0</x:v>
      </x:c>
      <x:c r="AA189" s="130" t="n">
        <x:f>U189*S189</x:f>
        <x:v>0</x:v>
      </x:c>
      <x:c r="AB189" s="130" t="n">
        <x:f>U189*T189</x:f>
        <x:v>0</x:v>
      </x:c>
    </x:row>
    <x:row r="190">
      <x:c r="A190" s="24" t="str">
        <x:f>IF('Réservations'!A190="","",'Réservations'!A190)</x:f>
      </x:c>
      <x:c r="B190" s="76" t="n">
        <x:f>IF('Réservations'!$N190&lt;&gt;"OK",0,MAX(0,MIN('Réservations'!$C190,DATE(Ouverture!$B$4,2,1))-MAX('Réservations'!$B190,DATE(Ouverture!$B$4,1,1))))</x:f>
        <x:v>0</x:v>
      </x:c>
      <x:c r="C190" s="76" t="n">
        <x:f>IF('Réservations'!$N190&lt;&gt;"OK",0,MAX(0,MIN('Réservations'!$C190,DATE(Ouverture!$B$4,3,1))-MAX('Réservations'!$B190,DATE(Ouverture!$B$4,2,1))))</x:f>
        <x:v>0</x:v>
      </x:c>
      <x:c r="D190" s="76" t="n">
        <x:f>IF('Réservations'!$N190&lt;&gt;"OK",0,MAX(0,MIN('Réservations'!$C190,DATE(Ouverture!$B$4,4,1))-MAX('Réservations'!$B190,DATE(Ouverture!$B$4,3,1))))</x:f>
        <x:v>0</x:v>
      </x:c>
      <x:c r="E190" s="76" t="n">
        <x:f>IF('Réservations'!$N190&lt;&gt;"OK",0,MAX(0,MIN('Réservations'!$C190,DATE(Ouverture!$B$4,5,1))-MAX('Réservations'!$B190,DATE(Ouverture!$B$4,4,1))))</x:f>
        <x:v>0</x:v>
      </x:c>
      <x:c r="F190" s="76" t="n">
        <x:f>IF('Réservations'!$N190&lt;&gt;"OK",0,MAX(0,MIN('Réservations'!$C190,DATE(Ouverture!$B$4,6,1))-MAX('Réservations'!$B190,DATE(Ouverture!$B$4,5,1))))</x:f>
        <x:v>0</x:v>
      </x:c>
      <x:c r="G190" s="76" t="n">
        <x:f>IF('Réservations'!$N190&lt;&gt;"OK",0,MAX(0,MIN('Réservations'!$C190,DATE(Ouverture!$B$4,7,1))-MAX('Réservations'!$B190,DATE(Ouverture!$B$4,6,1))))</x:f>
        <x:v>0</x:v>
      </x:c>
      <x:c r="H190" s="76" t="n">
        <x:f>IF('Réservations'!$N190&lt;&gt;"OK",0,MAX(0,MIN('Réservations'!$C190,DATE(Ouverture!$B$4,8,1))-MAX('Réservations'!$B190,DATE(Ouverture!$B$4,7,1))))</x:f>
        <x:v>0</x:v>
      </x:c>
      <x:c r="I190" s="76" t="n">
        <x:f>IF('Réservations'!$N190&lt;&gt;"OK",0,MAX(0,MIN('Réservations'!$C190,DATE(Ouverture!$B$4,9,1))-MAX('Réservations'!$B190,DATE(Ouverture!$B$4,8,1))))</x:f>
        <x:v>0</x:v>
      </x:c>
      <x:c r="J190" s="76" t="n">
        <x:f>IF('Réservations'!$N190&lt;&gt;"OK",0,MAX(0,MIN('Réservations'!$C190,DATE(Ouverture!$B$4,10,1))-MAX('Réservations'!$B190,DATE(Ouverture!$B$4,9,1))))</x:f>
        <x:v>0</x:v>
      </x:c>
      <x:c r="K190" s="76" t="n">
        <x:f>IF('Réservations'!$N190&lt;&gt;"OK",0,MAX(0,MIN('Réservations'!$C190,DATE(Ouverture!$B$4,11,1))-MAX('Réservations'!$B190,DATE(Ouverture!$B$4,10,1))))</x:f>
        <x:v>0</x:v>
      </x:c>
      <x:c r="L190" s="76" t="n">
        <x:f>IF('Réservations'!$N190&lt;&gt;"OK",0,MAX(0,MIN('Réservations'!$C190,DATE(Ouverture!$B$4,12,1))-MAX('Réservations'!$B190,DATE(Ouverture!$B$4,11,1))))</x:f>
        <x:v>0</x:v>
      </x:c>
      <x:c r="M190" s="76" t="n">
        <x:f>IF('Réservations'!$N190&lt;&gt;"OK",0,MAX(0,MIN('Réservations'!$C190,DATE(Ouverture!$B$4,13,1))-MAX('Réservations'!$B190,DATE(Ouverture!$B$4,12,1))))</x:f>
        <x:v>0</x:v>
      </x:c>
      <x:c r="N190" s="130" t="n">
        <x:f>IFERROR(IF('Réservations'!$N190="OK",'Réservations'!$G190/'Réservations'!$F190,0),0)</x:f>
        <x:v>0</x:v>
      </x:c>
      <x:c r="O190" s="130" t="n">
        <x:f>IFERROR(IF('Réservations'!$N190="OK",'Réservations'!$H190/'Réservations'!$F190,0),0)</x:f>
        <x:v>0</x:v>
      </x:c>
      <x:c r="P190" s="130" t="n">
        <x:f>IFERROR(IF('Réservations'!$N190="OK",'Réservations'!$I190/'Réservations'!$F190,0),0)</x:f>
        <x:v>0</x:v>
      </x:c>
      <x:c r="Q190" s="130" t="n">
        <x:f>IFERROR(IF('Réservations'!$N190="OK",'Réservations'!$J190/'Réservations'!$F190,0),0)</x:f>
        <x:v>0</x:v>
      </x:c>
      <x:c r="R190" s="130" t="n">
        <x:f>IFERROR(IF('Réservations'!$N190="OK",'Réservations'!$K190/'Réservations'!$F190,0),0)</x:f>
        <x:v>0</x:v>
      </x:c>
      <x:c r="S190" s="130" t="n">
        <x:f>IFERROR(IF('Réservations'!$N190="OK",'Réservations'!$L190/'Réservations'!$F190,0),0)</x:f>
        <x:v>0</x:v>
      </x:c>
      <x:c r="T190" s="130" t="n">
        <x:f>IFERROR(IF('Réservations'!$N190="OK",'Réservations'!$M190/'Réservations'!$F190,0),0)</x:f>
        <x:v>0</x:v>
      </x:c>
      <x:c r="U190" s="130" t="n">
        <x:f>SUM(B190:M190)</x:f>
        <x:v>0</x:v>
      </x:c>
      <x:c r="V190" s="130" t="n">
        <x:f>U190*N190</x:f>
        <x:v>0</x:v>
      </x:c>
      <x:c r="W190" s="130" t="n">
        <x:f>U190*O190</x:f>
        <x:v>0</x:v>
      </x:c>
      <x:c r="X190" s="130" t="n">
        <x:f>U190*P190</x:f>
        <x:v>0</x:v>
      </x:c>
      <x:c r="Y190" s="130" t="n">
        <x:f>U190*Q190</x:f>
        <x:v>0</x:v>
      </x:c>
      <x:c r="Z190" s="130" t="n">
        <x:f>U190*R190</x:f>
        <x:v>0</x:v>
      </x:c>
      <x:c r="AA190" s="130" t="n">
        <x:f>U190*S190</x:f>
        <x:v>0</x:v>
      </x:c>
      <x:c r="AB190" s="130" t="n">
        <x:f>U190*T190</x:f>
        <x:v>0</x:v>
      </x:c>
    </x:row>
    <x:row r="191">
      <x:c r="A191" s="24" t="str">
        <x:f>IF('Réservations'!A191="","",'Réservations'!A191)</x:f>
      </x:c>
      <x:c r="B191" s="76" t="n">
        <x:f>IF('Réservations'!$N191&lt;&gt;"OK",0,MAX(0,MIN('Réservations'!$C191,DATE(Ouverture!$B$4,2,1))-MAX('Réservations'!$B191,DATE(Ouverture!$B$4,1,1))))</x:f>
        <x:v>0</x:v>
      </x:c>
      <x:c r="C191" s="76" t="n">
        <x:f>IF('Réservations'!$N191&lt;&gt;"OK",0,MAX(0,MIN('Réservations'!$C191,DATE(Ouverture!$B$4,3,1))-MAX('Réservations'!$B191,DATE(Ouverture!$B$4,2,1))))</x:f>
        <x:v>0</x:v>
      </x:c>
      <x:c r="D191" s="76" t="n">
        <x:f>IF('Réservations'!$N191&lt;&gt;"OK",0,MAX(0,MIN('Réservations'!$C191,DATE(Ouverture!$B$4,4,1))-MAX('Réservations'!$B191,DATE(Ouverture!$B$4,3,1))))</x:f>
        <x:v>0</x:v>
      </x:c>
      <x:c r="E191" s="76" t="n">
        <x:f>IF('Réservations'!$N191&lt;&gt;"OK",0,MAX(0,MIN('Réservations'!$C191,DATE(Ouverture!$B$4,5,1))-MAX('Réservations'!$B191,DATE(Ouverture!$B$4,4,1))))</x:f>
        <x:v>0</x:v>
      </x:c>
      <x:c r="F191" s="76" t="n">
        <x:f>IF('Réservations'!$N191&lt;&gt;"OK",0,MAX(0,MIN('Réservations'!$C191,DATE(Ouverture!$B$4,6,1))-MAX('Réservations'!$B191,DATE(Ouverture!$B$4,5,1))))</x:f>
        <x:v>0</x:v>
      </x:c>
      <x:c r="G191" s="76" t="n">
        <x:f>IF('Réservations'!$N191&lt;&gt;"OK",0,MAX(0,MIN('Réservations'!$C191,DATE(Ouverture!$B$4,7,1))-MAX('Réservations'!$B191,DATE(Ouverture!$B$4,6,1))))</x:f>
        <x:v>0</x:v>
      </x:c>
      <x:c r="H191" s="76" t="n">
        <x:f>IF('Réservations'!$N191&lt;&gt;"OK",0,MAX(0,MIN('Réservations'!$C191,DATE(Ouverture!$B$4,8,1))-MAX('Réservations'!$B191,DATE(Ouverture!$B$4,7,1))))</x:f>
        <x:v>0</x:v>
      </x:c>
      <x:c r="I191" s="76" t="n">
        <x:f>IF('Réservations'!$N191&lt;&gt;"OK",0,MAX(0,MIN('Réservations'!$C191,DATE(Ouverture!$B$4,9,1))-MAX('Réservations'!$B191,DATE(Ouverture!$B$4,8,1))))</x:f>
        <x:v>0</x:v>
      </x:c>
      <x:c r="J191" s="76" t="n">
        <x:f>IF('Réservations'!$N191&lt;&gt;"OK",0,MAX(0,MIN('Réservations'!$C191,DATE(Ouverture!$B$4,10,1))-MAX('Réservations'!$B191,DATE(Ouverture!$B$4,9,1))))</x:f>
        <x:v>0</x:v>
      </x:c>
      <x:c r="K191" s="76" t="n">
        <x:f>IF('Réservations'!$N191&lt;&gt;"OK",0,MAX(0,MIN('Réservations'!$C191,DATE(Ouverture!$B$4,11,1))-MAX('Réservations'!$B191,DATE(Ouverture!$B$4,10,1))))</x:f>
        <x:v>0</x:v>
      </x:c>
      <x:c r="L191" s="76" t="n">
        <x:f>IF('Réservations'!$N191&lt;&gt;"OK",0,MAX(0,MIN('Réservations'!$C191,DATE(Ouverture!$B$4,12,1))-MAX('Réservations'!$B191,DATE(Ouverture!$B$4,11,1))))</x:f>
        <x:v>0</x:v>
      </x:c>
      <x:c r="M191" s="76" t="n">
        <x:f>IF('Réservations'!$N191&lt;&gt;"OK",0,MAX(0,MIN('Réservations'!$C191,DATE(Ouverture!$B$4,13,1))-MAX('Réservations'!$B191,DATE(Ouverture!$B$4,12,1))))</x:f>
        <x:v>0</x:v>
      </x:c>
      <x:c r="N191" s="130" t="n">
        <x:f>IFERROR(IF('Réservations'!$N191="OK",'Réservations'!$G191/'Réservations'!$F191,0),0)</x:f>
        <x:v>0</x:v>
      </x:c>
      <x:c r="O191" s="130" t="n">
        <x:f>IFERROR(IF('Réservations'!$N191="OK",'Réservations'!$H191/'Réservations'!$F191,0),0)</x:f>
        <x:v>0</x:v>
      </x:c>
      <x:c r="P191" s="130" t="n">
        <x:f>IFERROR(IF('Réservations'!$N191="OK",'Réservations'!$I191/'Réservations'!$F191,0),0)</x:f>
        <x:v>0</x:v>
      </x:c>
      <x:c r="Q191" s="130" t="n">
        <x:f>IFERROR(IF('Réservations'!$N191="OK",'Réservations'!$J191/'Réservations'!$F191,0),0)</x:f>
        <x:v>0</x:v>
      </x:c>
      <x:c r="R191" s="130" t="n">
        <x:f>IFERROR(IF('Réservations'!$N191="OK",'Réservations'!$K191/'Réservations'!$F191,0),0)</x:f>
        <x:v>0</x:v>
      </x:c>
      <x:c r="S191" s="130" t="n">
        <x:f>IFERROR(IF('Réservations'!$N191="OK",'Réservations'!$L191/'Réservations'!$F191,0),0)</x:f>
        <x:v>0</x:v>
      </x:c>
      <x:c r="T191" s="130" t="n">
        <x:f>IFERROR(IF('Réservations'!$N191="OK",'Réservations'!$M191/'Réservations'!$F191,0),0)</x:f>
        <x:v>0</x:v>
      </x:c>
      <x:c r="U191" s="130" t="n">
        <x:f>SUM(B191:M191)</x:f>
        <x:v>0</x:v>
      </x:c>
      <x:c r="V191" s="130" t="n">
        <x:f>U191*N191</x:f>
        <x:v>0</x:v>
      </x:c>
      <x:c r="W191" s="130" t="n">
        <x:f>U191*O191</x:f>
        <x:v>0</x:v>
      </x:c>
      <x:c r="X191" s="130" t="n">
        <x:f>U191*P191</x:f>
        <x:v>0</x:v>
      </x:c>
      <x:c r="Y191" s="130" t="n">
        <x:f>U191*Q191</x:f>
        <x:v>0</x:v>
      </x:c>
      <x:c r="Z191" s="130" t="n">
        <x:f>U191*R191</x:f>
        <x:v>0</x:v>
      </x:c>
      <x:c r="AA191" s="130" t="n">
        <x:f>U191*S191</x:f>
        <x:v>0</x:v>
      </x:c>
      <x:c r="AB191" s="130" t="n">
        <x:f>U191*T191</x:f>
        <x:v>0</x:v>
      </x:c>
    </x:row>
    <x:row r="192">
      <x:c r="A192" s="24" t="str">
        <x:f>IF('Réservations'!A192="","",'Réservations'!A192)</x:f>
      </x:c>
      <x:c r="B192" s="76" t="n">
        <x:f>IF('Réservations'!$N192&lt;&gt;"OK",0,MAX(0,MIN('Réservations'!$C192,DATE(Ouverture!$B$4,2,1))-MAX('Réservations'!$B192,DATE(Ouverture!$B$4,1,1))))</x:f>
        <x:v>0</x:v>
      </x:c>
      <x:c r="C192" s="76" t="n">
        <x:f>IF('Réservations'!$N192&lt;&gt;"OK",0,MAX(0,MIN('Réservations'!$C192,DATE(Ouverture!$B$4,3,1))-MAX('Réservations'!$B192,DATE(Ouverture!$B$4,2,1))))</x:f>
        <x:v>0</x:v>
      </x:c>
      <x:c r="D192" s="76" t="n">
        <x:f>IF('Réservations'!$N192&lt;&gt;"OK",0,MAX(0,MIN('Réservations'!$C192,DATE(Ouverture!$B$4,4,1))-MAX('Réservations'!$B192,DATE(Ouverture!$B$4,3,1))))</x:f>
        <x:v>0</x:v>
      </x:c>
      <x:c r="E192" s="76" t="n">
        <x:f>IF('Réservations'!$N192&lt;&gt;"OK",0,MAX(0,MIN('Réservations'!$C192,DATE(Ouverture!$B$4,5,1))-MAX('Réservations'!$B192,DATE(Ouverture!$B$4,4,1))))</x:f>
        <x:v>0</x:v>
      </x:c>
      <x:c r="F192" s="76" t="n">
        <x:f>IF('Réservations'!$N192&lt;&gt;"OK",0,MAX(0,MIN('Réservations'!$C192,DATE(Ouverture!$B$4,6,1))-MAX('Réservations'!$B192,DATE(Ouverture!$B$4,5,1))))</x:f>
        <x:v>0</x:v>
      </x:c>
      <x:c r="G192" s="76" t="n">
        <x:f>IF('Réservations'!$N192&lt;&gt;"OK",0,MAX(0,MIN('Réservations'!$C192,DATE(Ouverture!$B$4,7,1))-MAX('Réservations'!$B192,DATE(Ouverture!$B$4,6,1))))</x:f>
        <x:v>0</x:v>
      </x:c>
      <x:c r="H192" s="76" t="n">
        <x:f>IF('Réservations'!$N192&lt;&gt;"OK",0,MAX(0,MIN('Réservations'!$C192,DATE(Ouverture!$B$4,8,1))-MAX('Réservations'!$B192,DATE(Ouverture!$B$4,7,1))))</x:f>
        <x:v>0</x:v>
      </x:c>
      <x:c r="I192" s="76" t="n">
        <x:f>IF('Réservations'!$N192&lt;&gt;"OK",0,MAX(0,MIN('Réservations'!$C192,DATE(Ouverture!$B$4,9,1))-MAX('Réservations'!$B192,DATE(Ouverture!$B$4,8,1))))</x:f>
        <x:v>0</x:v>
      </x:c>
      <x:c r="J192" s="76" t="n">
        <x:f>IF('Réservations'!$N192&lt;&gt;"OK",0,MAX(0,MIN('Réservations'!$C192,DATE(Ouverture!$B$4,10,1))-MAX('Réservations'!$B192,DATE(Ouverture!$B$4,9,1))))</x:f>
        <x:v>0</x:v>
      </x:c>
      <x:c r="K192" s="76" t="n">
        <x:f>IF('Réservations'!$N192&lt;&gt;"OK",0,MAX(0,MIN('Réservations'!$C192,DATE(Ouverture!$B$4,11,1))-MAX('Réservations'!$B192,DATE(Ouverture!$B$4,10,1))))</x:f>
        <x:v>0</x:v>
      </x:c>
      <x:c r="L192" s="76" t="n">
        <x:f>IF('Réservations'!$N192&lt;&gt;"OK",0,MAX(0,MIN('Réservations'!$C192,DATE(Ouverture!$B$4,12,1))-MAX('Réservations'!$B192,DATE(Ouverture!$B$4,11,1))))</x:f>
        <x:v>0</x:v>
      </x:c>
      <x:c r="M192" s="76" t="n">
        <x:f>IF('Réservations'!$N192&lt;&gt;"OK",0,MAX(0,MIN('Réservations'!$C192,DATE(Ouverture!$B$4,13,1))-MAX('Réservations'!$B192,DATE(Ouverture!$B$4,12,1))))</x:f>
        <x:v>0</x:v>
      </x:c>
      <x:c r="N192" s="130" t="n">
        <x:f>IFERROR(IF('Réservations'!$N192="OK",'Réservations'!$G192/'Réservations'!$F192,0),0)</x:f>
        <x:v>0</x:v>
      </x:c>
      <x:c r="O192" s="130" t="n">
        <x:f>IFERROR(IF('Réservations'!$N192="OK",'Réservations'!$H192/'Réservations'!$F192,0),0)</x:f>
        <x:v>0</x:v>
      </x:c>
      <x:c r="P192" s="130" t="n">
        <x:f>IFERROR(IF('Réservations'!$N192="OK",'Réservations'!$I192/'Réservations'!$F192,0),0)</x:f>
        <x:v>0</x:v>
      </x:c>
      <x:c r="Q192" s="130" t="n">
        <x:f>IFERROR(IF('Réservations'!$N192="OK",'Réservations'!$J192/'Réservations'!$F192,0),0)</x:f>
        <x:v>0</x:v>
      </x:c>
      <x:c r="R192" s="130" t="n">
        <x:f>IFERROR(IF('Réservations'!$N192="OK",'Réservations'!$K192/'Réservations'!$F192,0),0)</x:f>
        <x:v>0</x:v>
      </x:c>
      <x:c r="S192" s="130" t="n">
        <x:f>IFERROR(IF('Réservations'!$N192="OK",'Réservations'!$L192/'Réservations'!$F192,0),0)</x:f>
        <x:v>0</x:v>
      </x:c>
      <x:c r="T192" s="130" t="n">
        <x:f>IFERROR(IF('Réservations'!$N192="OK",'Réservations'!$M192/'Réservations'!$F192,0),0)</x:f>
        <x:v>0</x:v>
      </x:c>
      <x:c r="U192" s="130" t="n">
        <x:f>SUM(B192:M192)</x:f>
        <x:v>0</x:v>
      </x:c>
      <x:c r="V192" s="130" t="n">
        <x:f>U192*N192</x:f>
        <x:v>0</x:v>
      </x:c>
      <x:c r="W192" s="130" t="n">
        <x:f>U192*O192</x:f>
        <x:v>0</x:v>
      </x:c>
      <x:c r="X192" s="130" t="n">
        <x:f>U192*P192</x:f>
        <x:v>0</x:v>
      </x:c>
      <x:c r="Y192" s="130" t="n">
        <x:f>U192*Q192</x:f>
        <x:v>0</x:v>
      </x:c>
      <x:c r="Z192" s="130" t="n">
        <x:f>U192*R192</x:f>
        <x:v>0</x:v>
      </x:c>
      <x:c r="AA192" s="130" t="n">
        <x:f>U192*S192</x:f>
        <x:v>0</x:v>
      </x:c>
      <x:c r="AB192" s="130" t="n">
        <x:f>U192*T192</x:f>
        <x:v>0</x:v>
      </x:c>
    </x:row>
    <x:row r="193">
      <x:c r="A193" s="24" t="str">
        <x:f>IF('Réservations'!A193="","",'Réservations'!A193)</x:f>
      </x:c>
      <x:c r="B193" s="76" t="n">
        <x:f>IF('Réservations'!$N193&lt;&gt;"OK",0,MAX(0,MIN('Réservations'!$C193,DATE(Ouverture!$B$4,2,1))-MAX('Réservations'!$B193,DATE(Ouverture!$B$4,1,1))))</x:f>
        <x:v>0</x:v>
      </x:c>
      <x:c r="C193" s="76" t="n">
        <x:f>IF('Réservations'!$N193&lt;&gt;"OK",0,MAX(0,MIN('Réservations'!$C193,DATE(Ouverture!$B$4,3,1))-MAX('Réservations'!$B193,DATE(Ouverture!$B$4,2,1))))</x:f>
        <x:v>0</x:v>
      </x:c>
      <x:c r="D193" s="76" t="n">
        <x:f>IF('Réservations'!$N193&lt;&gt;"OK",0,MAX(0,MIN('Réservations'!$C193,DATE(Ouverture!$B$4,4,1))-MAX('Réservations'!$B193,DATE(Ouverture!$B$4,3,1))))</x:f>
        <x:v>0</x:v>
      </x:c>
      <x:c r="E193" s="76" t="n">
        <x:f>IF('Réservations'!$N193&lt;&gt;"OK",0,MAX(0,MIN('Réservations'!$C193,DATE(Ouverture!$B$4,5,1))-MAX('Réservations'!$B193,DATE(Ouverture!$B$4,4,1))))</x:f>
        <x:v>0</x:v>
      </x:c>
      <x:c r="F193" s="76" t="n">
        <x:f>IF('Réservations'!$N193&lt;&gt;"OK",0,MAX(0,MIN('Réservations'!$C193,DATE(Ouverture!$B$4,6,1))-MAX('Réservations'!$B193,DATE(Ouverture!$B$4,5,1))))</x:f>
        <x:v>0</x:v>
      </x:c>
      <x:c r="G193" s="76" t="n">
        <x:f>IF('Réservations'!$N193&lt;&gt;"OK",0,MAX(0,MIN('Réservations'!$C193,DATE(Ouverture!$B$4,7,1))-MAX('Réservations'!$B193,DATE(Ouverture!$B$4,6,1))))</x:f>
        <x:v>0</x:v>
      </x:c>
      <x:c r="H193" s="76" t="n">
        <x:f>IF('Réservations'!$N193&lt;&gt;"OK",0,MAX(0,MIN('Réservations'!$C193,DATE(Ouverture!$B$4,8,1))-MAX('Réservations'!$B193,DATE(Ouverture!$B$4,7,1))))</x:f>
        <x:v>0</x:v>
      </x:c>
      <x:c r="I193" s="76" t="n">
        <x:f>IF('Réservations'!$N193&lt;&gt;"OK",0,MAX(0,MIN('Réservations'!$C193,DATE(Ouverture!$B$4,9,1))-MAX('Réservations'!$B193,DATE(Ouverture!$B$4,8,1))))</x:f>
        <x:v>0</x:v>
      </x:c>
      <x:c r="J193" s="76" t="n">
        <x:f>IF('Réservations'!$N193&lt;&gt;"OK",0,MAX(0,MIN('Réservations'!$C193,DATE(Ouverture!$B$4,10,1))-MAX('Réservations'!$B193,DATE(Ouverture!$B$4,9,1))))</x:f>
        <x:v>0</x:v>
      </x:c>
      <x:c r="K193" s="76" t="n">
        <x:f>IF('Réservations'!$N193&lt;&gt;"OK",0,MAX(0,MIN('Réservations'!$C193,DATE(Ouverture!$B$4,11,1))-MAX('Réservations'!$B193,DATE(Ouverture!$B$4,10,1))))</x:f>
        <x:v>0</x:v>
      </x:c>
      <x:c r="L193" s="76" t="n">
        <x:f>IF('Réservations'!$N193&lt;&gt;"OK",0,MAX(0,MIN('Réservations'!$C193,DATE(Ouverture!$B$4,12,1))-MAX('Réservations'!$B193,DATE(Ouverture!$B$4,11,1))))</x:f>
        <x:v>0</x:v>
      </x:c>
      <x:c r="M193" s="76" t="n">
        <x:f>IF('Réservations'!$N193&lt;&gt;"OK",0,MAX(0,MIN('Réservations'!$C193,DATE(Ouverture!$B$4,13,1))-MAX('Réservations'!$B193,DATE(Ouverture!$B$4,12,1))))</x:f>
        <x:v>0</x:v>
      </x:c>
      <x:c r="N193" s="130" t="n">
        <x:f>IFERROR(IF('Réservations'!$N193="OK",'Réservations'!$G193/'Réservations'!$F193,0),0)</x:f>
        <x:v>0</x:v>
      </x:c>
      <x:c r="O193" s="130" t="n">
        <x:f>IFERROR(IF('Réservations'!$N193="OK",'Réservations'!$H193/'Réservations'!$F193,0),0)</x:f>
        <x:v>0</x:v>
      </x:c>
      <x:c r="P193" s="130" t="n">
        <x:f>IFERROR(IF('Réservations'!$N193="OK",'Réservations'!$I193/'Réservations'!$F193,0),0)</x:f>
        <x:v>0</x:v>
      </x:c>
      <x:c r="Q193" s="130" t="n">
        <x:f>IFERROR(IF('Réservations'!$N193="OK",'Réservations'!$J193/'Réservations'!$F193,0),0)</x:f>
        <x:v>0</x:v>
      </x:c>
      <x:c r="R193" s="130" t="n">
        <x:f>IFERROR(IF('Réservations'!$N193="OK",'Réservations'!$K193/'Réservations'!$F193,0),0)</x:f>
        <x:v>0</x:v>
      </x:c>
      <x:c r="S193" s="130" t="n">
        <x:f>IFERROR(IF('Réservations'!$N193="OK",'Réservations'!$L193/'Réservations'!$F193,0),0)</x:f>
        <x:v>0</x:v>
      </x:c>
      <x:c r="T193" s="130" t="n">
        <x:f>IFERROR(IF('Réservations'!$N193="OK",'Réservations'!$M193/'Réservations'!$F193,0),0)</x:f>
        <x:v>0</x:v>
      </x:c>
      <x:c r="U193" s="130" t="n">
        <x:f>SUM(B193:M193)</x:f>
        <x:v>0</x:v>
      </x:c>
      <x:c r="V193" s="130" t="n">
        <x:f>U193*N193</x:f>
        <x:v>0</x:v>
      </x:c>
      <x:c r="W193" s="130" t="n">
        <x:f>U193*O193</x:f>
        <x:v>0</x:v>
      </x:c>
      <x:c r="X193" s="130" t="n">
        <x:f>U193*P193</x:f>
        <x:v>0</x:v>
      </x:c>
      <x:c r="Y193" s="130" t="n">
        <x:f>U193*Q193</x:f>
        <x:v>0</x:v>
      </x:c>
      <x:c r="Z193" s="130" t="n">
        <x:f>U193*R193</x:f>
        <x:v>0</x:v>
      </x:c>
      <x:c r="AA193" s="130" t="n">
        <x:f>U193*S193</x:f>
        <x:v>0</x:v>
      </x:c>
      <x:c r="AB193" s="130" t="n">
        <x:f>U193*T193</x:f>
        <x:v>0</x:v>
      </x:c>
    </x:row>
    <x:row r="194">
      <x:c r="A194" s="24" t="str">
        <x:f>IF('Réservations'!A194="","",'Réservations'!A194)</x:f>
      </x:c>
      <x:c r="B194" s="76" t="n">
        <x:f>IF('Réservations'!$N194&lt;&gt;"OK",0,MAX(0,MIN('Réservations'!$C194,DATE(Ouverture!$B$4,2,1))-MAX('Réservations'!$B194,DATE(Ouverture!$B$4,1,1))))</x:f>
        <x:v>0</x:v>
      </x:c>
      <x:c r="C194" s="76" t="n">
        <x:f>IF('Réservations'!$N194&lt;&gt;"OK",0,MAX(0,MIN('Réservations'!$C194,DATE(Ouverture!$B$4,3,1))-MAX('Réservations'!$B194,DATE(Ouverture!$B$4,2,1))))</x:f>
        <x:v>0</x:v>
      </x:c>
      <x:c r="D194" s="76" t="n">
        <x:f>IF('Réservations'!$N194&lt;&gt;"OK",0,MAX(0,MIN('Réservations'!$C194,DATE(Ouverture!$B$4,4,1))-MAX('Réservations'!$B194,DATE(Ouverture!$B$4,3,1))))</x:f>
        <x:v>0</x:v>
      </x:c>
      <x:c r="E194" s="76" t="n">
        <x:f>IF('Réservations'!$N194&lt;&gt;"OK",0,MAX(0,MIN('Réservations'!$C194,DATE(Ouverture!$B$4,5,1))-MAX('Réservations'!$B194,DATE(Ouverture!$B$4,4,1))))</x:f>
        <x:v>0</x:v>
      </x:c>
      <x:c r="F194" s="76" t="n">
        <x:f>IF('Réservations'!$N194&lt;&gt;"OK",0,MAX(0,MIN('Réservations'!$C194,DATE(Ouverture!$B$4,6,1))-MAX('Réservations'!$B194,DATE(Ouverture!$B$4,5,1))))</x:f>
        <x:v>0</x:v>
      </x:c>
      <x:c r="G194" s="76" t="n">
        <x:f>IF('Réservations'!$N194&lt;&gt;"OK",0,MAX(0,MIN('Réservations'!$C194,DATE(Ouverture!$B$4,7,1))-MAX('Réservations'!$B194,DATE(Ouverture!$B$4,6,1))))</x:f>
        <x:v>0</x:v>
      </x:c>
      <x:c r="H194" s="76" t="n">
        <x:f>IF('Réservations'!$N194&lt;&gt;"OK",0,MAX(0,MIN('Réservations'!$C194,DATE(Ouverture!$B$4,8,1))-MAX('Réservations'!$B194,DATE(Ouverture!$B$4,7,1))))</x:f>
        <x:v>0</x:v>
      </x:c>
      <x:c r="I194" s="76" t="n">
        <x:f>IF('Réservations'!$N194&lt;&gt;"OK",0,MAX(0,MIN('Réservations'!$C194,DATE(Ouverture!$B$4,9,1))-MAX('Réservations'!$B194,DATE(Ouverture!$B$4,8,1))))</x:f>
        <x:v>0</x:v>
      </x:c>
      <x:c r="J194" s="76" t="n">
        <x:f>IF('Réservations'!$N194&lt;&gt;"OK",0,MAX(0,MIN('Réservations'!$C194,DATE(Ouverture!$B$4,10,1))-MAX('Réservations'!$B194,DATE(Ouverture!$B$4,9,1))))</x:f>
        <x:v>0</x:v>
      </x:c>
      <x:c r="K194" s="76" t="n">
        <x:f>IF('Réservations'!$N194&lt;&gt;"OK",0,MAX(0,MIN('Réservations'!$C194,DATE(Ouverture!$B$4,11,1))-MAX('Réservations'!$B194,DATE(Ouverture!$B$4,10,1))))</x:f>
        <x:v>0</x:v>
      </x:c>
      <x:c r="L194" s="76" t="n">
        <x:f>IF('Réservations'!$N194&lt;&gt;"OK",0,MAX(0,MIN('Réservations'!$C194,DATE(Ouverture!$B$4,12,1))-MAX('Réservations'!$B194,DATE(Ouverture!$B$4,11,1))))</x:f>
        <x:v>0</x:v>
      </x:c>
      <x:c r="M194" s="76" t="n">
        <x:f>IF('Réservations'!$N194&lt;&gt;"OK",0,MAX(0,MIN('Réservations'!$C194,DATE(Ouverture!$B$4,13,1))-MAX('Réservations'!$B194,DATE(Ouverture!$B$4,12,1))))</x:f>
        <x:v>0</x:v>
      </x:c>
      <x:c r="N194" s="130" t="n">
        <x:f>IFERROR(IF('Réservations'!$N194="OK",'Réservations'!$G194/'Réservations'!$F194,0),0)</x:f>
        <x:v>0</x:v>
      </x:c>
      <x:c r="O194" s="130" t="n">
        <x:f>IFERROR(IF('Réservations'!$N194="OK",'Réservations'!$H194/'Réservations'!$F194,0),0)</x:f>
        <x:v>0</x:v>
      </x:c>
      <x:c r="P194" s="130" t="n">
        <x:f>IFERROR(IF('Réservations'!$N194="OK",'Réservations'!$I194/'Réservations'!$F194,0),0)</x:f>
        <x:v>0</x:v>
      </x:c>
      <x:c r="Q194" s="130" t="n">
        <x:f>IFERROR(IF('Réservations'!$N194="OK",'Réservations'!$J194/'Réservations'!$F194,0),0)</x:f>
        <x:v>0</x:v>
      </x:c>
      <x:c r="R194" s="130" t="n">
        <x:f>IFERROR(IF('Réservations'!$N194="OK",'Réservations'!$K194/'Réservations'!$F194,0),0)</x:f>
        <x:v>0</x:v>
      </x:c>
      <x:c r="S194" s="130" t="n">
        <x:f>IFERROR(IF('Réservations'!$N194="OK",'Réservations'!$L194/'Réservations'!$F194,0),0)</x:f>
        <x:v>0</x:v>
      </x:c>
      <x:c r="T194" s="130" t="n">
        <x:f>IFERROR(IF('Réservations'!$N194="OK",'Réservations'!$M194/'Réservations'!$F194,0),0)</x:f>
        <x:v>0</x:v>
      </x:c>
      <x:c r="U194" s="130" t="n">
        <x:f>SUM(B194:M194)</x:f>
        <x:v>0</x:v>
      </x:c>
      <x:c r="V194" s="130" t="n">
        <x:f>U194*N194</x:f>
        <x:v>0</x:v>
      </x:c>
      <x:c r="W194" s="130" t="n">
        <x:f>U194*O194</x:f>
        <x:v>0</x:v>
      </x:c>
      <x:c r="X194" s="130" t="n">
        <x:f>U194*P194</x:f>
        <x:v>0</x:v>
      </x:c>
      <x:c r="Y194" s="130" t="n">
        <x:f>U194*Q194</x:f>
        <x:v>0</x:v>
      </x:c>
      <x:c r="Z194" s="130" t="n">
        <x:f>U194*R194</x:f>
        <x:v>0</x:v>
      </x:c>
      <x:c r="AA194" s="130" t="n">
        <x:f>U194*S194</x:f>
        <x:v>0</x:v>
      </x:c>
      <x:c r="AB194" s="130" t="n">
        <x:f>U194*T194</x:f>
        <x:v>0</x:v>
      </x:c>
    </x:row>
    <x:row r="195">
      <x:c r="A195" s="24" t="str">
        <x:f>IF('Réservations'!A195="","",'Réservations'!A195)</x:f>
      </x:c>
      <x:c r="B195" s="76" t="n">
        <x:f>IF('Réservations'!$N195&lt;&gt;"OK",0,MAX(0,MIN('Réservations'!$C195,DATE(Ouverture!$B$4,2,1))-MAX('Réservations'!$B195,DATE(Ouverture!$B$4,1,1))))</x:f>
        <x:v>0</x:v>
      </x:c>
      <x:c r="C195" s="76" t="n">
        <x:f>IF('Réservations'!$N195&lt;&gt;"OK",0,MAX(0,MIN('Réservations'!$C195,DATE(Ouverture!$B$4,3,1))-MAX('Réservations'!$B195,DATE(Ouverture!$B$4,2,1))))</x:f>
        <x:v>0</x:v>
      </x:c>
      <x:c r="D195" s="76" t="n">
        <x:f>IF('Réservations'!$N195&lt;&gt;"OK",0,MAX(0,MIN('Réservations'!$C195,DATE(Ouverture!$B$4,4,1))-MAX('Réservations'!$B195,DATE(Ouverture!$B$4,3,1))))</x:f>
        <x:v>0</x:v>
      </x:c>
      <x:c r="E195" s="76" t="n">
        <x:f>IF('Réservations'!$N195&lt;&gt;"OK",0,MAX(0,MIN('Réservations'!$C195,DATE(Ouverture!$B$4,5,1))-MAX('Réservations'!$B195,DATE(Ouverture!$B$4,4,1))))</x:f>
        <x:v>0</x:v>
      </x:c>
      <x:c r="F195" s="76" t="n">
        <x:f>IF('Réservations'!$N195&lt;&gt;"OK",0,MAX(0,MIN('Réservations'!$C195,DATE(Ouverture!$B$4,6,1))-MAX('Réservations'!$B195,DATE(Ouverture!$B$4,5,1))))</x:f>
        <x:v>0</x:v>
      </x:c>
      <x:c r="G195" s="76" t="n">
        <x:f>IF('Réservations'!$N195&lt;&gt;"OK",0,MAX(0,MIN('Réservations'!$C195,DATE(Ouverture!$B$4,7,1))-MAX('Réservations'!$B195,DATE(Ouverture!$B$4,6,1))))</x:f>
        <x:v>0</x:v>
      </x:c>
      <x:c r="H195" s="76" t="n">
        <x:f>IF('Réservations'!$N195&lt;&gt;"OK",0,MAX(0,MIN('Réservations'!$C195,DATE(Ouverture!$B$4,8,1))-MAX('Réservations'!$B195,DATE(Ouverture!$B$4,7,1))))</x:f>
        <x:v>0</x:v>
      </x:c>
      <x:c r="I195" s="76" t="n">
        <x:f>IF('Réservations'!$N195&lt;&gt;"OK",0,MAX(0,MIN('Réservations'!$C195,DATE(Ouverture!$B$4,9,1))-MAX('Réservations'!$B195,DATE(Ouverture!$B$4,8,1))))</x:f>
        <x:v>0</x:v>
      </x:c>
      <x:c r="J195" s="76" t="n">
        <x:f>IF('Réservations'!$N195&lt;&gt;"OK",0,MAX(0,MIN('Réservations'!$C195,DATE(Ouverture!$B$4,10,1))-MAX('Réservations'!$B195,DATE(Ouverture!$B$4,9,1))))</x:f>
        <x:v>0</x:v>
      </x:c>
      <x:c r="K195" s="76" t="n">
        <x:f>IF('Réservations'!$N195&lt;&gt;"OK",0,MAX(0,MIN('Réservations'!$C195,DATE(Ouverture!$B$4,11,1))-MAX('Réservations'!$B195,DATE(Ouverture!$B$4,10,1))))</x:f>
        <x:v>0</x:v>
      </x:c>
      <x:c r="L195" s="76" t="n">
        <x:f>IF('Réservations'!$N195&lt;&gt;"OK",0,MAX(0,MIN('Réservations'!$C195,DATE(Ouverture!$B$4,12,1))-MAX('Réservations'!$B195,DATE(Ouverture!$B$4,11,1))))</x:f>
        <x:v>0</x:v>
      </x:c>
      <x:c r="M195" s="76" t="n">
        <x:f>IF('Réservations'!$N195&lt;&gt;"OK",0,MAX(0,MIN('Réservations'!$C195,DATE(Ouverture!$B$4,13,1))-MAX('Réservations'!$B195,DATE(Ouverture!$B$4,12,1))))</x:f>
        <x:v>0</x:v>
      </x:c>
      <x:c r="N195" s="130" t="n">
        <x:f>IFERROR(IF('Réservations'!$N195="OK",'Réservations'!$G195/'Réservations'!$F195,0),0)</x:f>
        <x:v>0</x:v>
      </x:c>
      <x:c r="O195" s="130" t="n">
        <x:f>IFERROR(IF('Réservations'!$N195="OK",'Réservations'!$H195/'Réservations'!$F195,0),0)</x:f>
        <x:v>0</x:v>
      </x:c>
      <x:c r="P195" s="130" t="n">
        <x:f>IFERROR(IF('Réservations'!$N195="OK",'Réservations'!$I195/'Réservations'!$F195,0),0)</x:f>
        <x:v>0</x:v>
      </x:c>
      <x:c r="Q195" s="130" t="n">
        <x:f>IFERROR(IF('Réservations'!$N195="OK",'Réservations'!$J195/'Réservations'!$F195,0),0)</x:f>
        <x:v>0</x:v>
      </x:c>
      <x:c r="R195" s="130" t="n">
        <x:f>IFERROR(IF('Réservations'!$N195="OK",'Réservations'!$K195/'Réservations'!$F195,0),0)</x:f>
        <x:v>0</x:v>
      </x:c>
      <x:c r="S195" s="130" t="n">
        <x:f>IFERROR(IF('Réservations'!$N195="OK",'Réservations'!$L195/'Réservations'!$F195,0),0)</x:f>
        <x:v>0</x:v>
      </x:c>
      <x:c r="T195" s="130" t="n">
        <x:f>IFERROR(IF('Réservations'!$N195="OK",'Réservations'!$M195/'Réservations'!$F195,0),0)</x:f>
        <x:v>0</x:v>
      </x:c>
      <x:c r="U195" s="130" t="n">
        <x:f>SUM(B195:M195)</x:f>
        <x:v>0</x:v>
      </x:c>
      <x:c r="V195" s="130" t="n">
        <x:f>U195*N195</x:f>
        <x:v>0</x:v>
      </x:c>
      <x:c r="W195" s="130" t="n">
        <x:f>U195*O195</x:f>
        <x:v>0</x:v>
      </x:c>
      <x:c r="X195" s="130" t="n">
        <x:f>U195*P195</x:f>
        <x:v>0</x:v>
      </x:c>
      <x:c r="Y195" s="130" t="n">
        <x:f>U195*Q195</x:f>
        <x:v>0</x:v>
      </x:c>
      <x:c r="Z195" s="130" t="n">
        <x:f>U195*R195</x:f>
        <x:v>0</x:v>
      </x:c>
      <x:c r="AA195" s="130" t="n">
        <x:f>U195*S195</x:f>
        <x:v>0</x:v>
      </x:c>
      <x:c r="AB195" s="130" t="n">
        <x:f>U195*T195</x:f>
        <x:v>0</x:v>
      </x:c>
    </x:row>
    <x:row r="196">
      <x:c r="A196" s="24" t="str">
        <x:f>IF('Réservations'!A196="","",'Réservations'!A196)</x:f>
      </x:c>
      <x:c r="B196" s="76" t="n">
        <x:f>IF('Réservations'!$N196&lt;&gt;"OK",0,MAX(0,MIN('Réservations'!$C196,DATE(Ouverture!$B$4,2,1))-MAX('Réservations'!$B196,DATE(Ouverture!$B$4,1,1))))</x:f>
        <x:v>0</x:v>
      </x:c>
      <x:c r="C196" s="76" t="n">
        <x:f>IF('Réservations'!$N196&lt;&gt;"OK",0,MAX(0,MIN('Réservations'!$C196,DATE(Ouverture!$B$4,3,1))-MAX('Réservations'!$B196,DATE(Ouverture!$B$4,2,1))))</x:f>
        <x:v>0</x:v>
      </x:c>
      <x:c r="D196" s="76" t="n">
        <x:f>IF('Réservations'!$N196&lt;&gt;"OK",0,MAX(0,MIN('Réservations'!$C196,DATE(Ouverture!$B$4,4,1))-MAX('Réservations'!$B196,DATE(Ouverture!$B$4,3,1))))</x:f>
        <x:v>0</x:v>
      </x:c>
      <x:c r="E196" s="76" t="n">
        <x:f>IF('Réservations'!$N196&lt;&gt;"OK",0,MAX(0,MIN('Réservations'!$C196,DATE(Ouverture!$B$4,5,1))-MAX('Réservations'!$B196,DATE(Ouverture!$B$4,4,1))))</x:f>
        <x:v>0</x:v>
      </x:c>
      <x:c r="F196" s="76" t="n">
        <x:f>IF('Réservations'!$N196&lt;&gt;"OK",0,MAX(0,MIN('Réservations'!$C196,DATE(Ouverture!$B$4,6,1))-MAX('Réservations'!$B196,DATE(Ouverture!$B$4,5,1))))</x:f>
        <x:v>0</x:v>
      </x:c>
      <x:c r="G196" s="76" t="n">
        <x:f>IF('Réservations'!$N196&lt;&gt;"OK",0,MAX(0,MIN('Réservations'!$C196,DATE(Ouverture!$B$4,7,1))-MAX('Réservations'!$B196,DATE(Ouverture!$B$4,6,1))))</x:f>
        <x:v>0</x:v>
      </x:c>
      <x:c r="H196" s="76" t="n">
        <x:f>IF('Réservations'!$N196&lt;&gt;"OK",0,MAX(0,MIN('Réservations'!$C196,DATE(Ouverture!$B$4,8,1))-MAX('Réservations'!$B196,DATE(Ouverture!$B$4,7,1))))</x:f>
        <x:v>0</x:v>
      </x:c>
      <x:c r="I196" s="76" t="n">
        <x:f>IF('Réservations'!$N196&lt;&gt;"OK",0,MAX(0,MIN('Réservations'!$C196,DATE(Ouverture!$B$4,9,1))-MAX('Réservations'!$B196,DATE(Ouverture!$B$4,8,1))))</x:f>
        <x:v>0</x:v>
      </x:c>
      <x:c r="J196" s="76" t="n">
        <x:f>IF('Réservations'!$N196&lt;&gt;"OK",0,MAX(0,MIN('Réservations'!$C196,DATE(Ouverture!$B$4,10,1))-MAX('Réservations'!$B196,DATE(Ouverture!$B$4,9,1))))</x:f>
        <x:v>0</x:v>
      </x:c>
      <x:c r="K196" s="76" t="n">
        <x:f>IF('Réservations'!$N196&lt;&gt;"OK",0,MAX(0,MIN('Réservations'!$C196,DATE(Ouverture!$B$4,11,1))-MAX('Réservations'!$B196,DATE(Ouverture!$B$4,10,1))))</x:f>
        <x:v>0</x:v>
      </x:c>
      <x:c r="L196" s="76" t="n">
        <x:f>IF('Réservations'!$N196&lt;&gt;"OK",0,MAX(0,MIN('Réservations'!$C196,DATE(Ouverture!$B$4,12,1))-MAX('Réservations'!$B196,DATE(Ouverture!$B$4,11,1))))</x:f>
        <x:v>0</x:v>
      </x:c>
      <x:c r="M196" s="76" t="n">
        <x:f>IF('Réservations'!$N196&lt;&gt;"OK",0,MAX(0,MIN('Réservations'!$C196,DATE(Ouverture!$B$4,13,1))-MAX('Réservations'!$B196,DATE(Ouverture!$B$4,12,1))))</x:f>
        <x:v>0</x:v>
      </x:c>
      <x:c r="N196" s="130" t="n">
        <x:f>IFERROR(IF('Réservations'!$N196="OK",'Réservations'!$G196/'Réservations'!$F196,0),0)</x:f>
        <x:v>0</x:v>
      </x:c>
      <x:c r="O196" s="130" t="n">
        <x:f>IFERROR(IF('Réservations'!$N196="OK",'Réservations'!$H196/'Réservations'!$F196,0),0)</x:f>
        <x:v>0</x:v>
      </x:c>
      <x:c r="P196" s="130" t="n">
        <x:f>IFERROR(IF('Réservations'!$N196="OK",'Réservations'!$I196/'Réservations'!$F196,0),0)</x:f>
        <x:v>0</x:v>
      </x:c>
      <x:c r="Q196" s="130" t="n">
        <x:f>IFERROR(IF('Réservations'!$N196="OK",'Réservations'!$J196/'Réservations'!$F196,0),0)</x:f>
        <x:v>0</x:v>
      </x:c>
      <x:c r="R196" s="130" t="n">
        <x:f>IFERROR(IF('Réservations'!$N196="OK",'Réservations'!$K196/'Réservations'!$F196,0),0)</x:f>
        <x:v>0</x:v>
      </x:c>
      <x:c r="S196" s="130" t="n">
        <x:f>IFERROR(IF('Réservations'!$N196="OK",'Réservations'!$L196/'Réservations'!$F196,0),0)</x:f>
        <x:v>0</x:v>
      </x:c>
      <x:c r="T196" s="130" t="n">
        <x:f>IFERROR(IF('Réservations'!$N196="OK",'Réservations'!$M196/'Réservations'!$F196,0),0)</x:f>
        <x:v>0</x:v>
      </x:c>
      <x:c r="U196" s="130" t="n">
        <x:f>SUM(B196:M196)</x:f>
        <x:v>0</x:v>
      </x:c>
      <x:c r="V196" s="130" t="n">
        <x:f>U196*N196</x:f>
        <x:v>0</x:v>
      </x:c>
      <x:c r="W196" s="130" t="n">
        <x:f>U196*O196</x:f>
        <x:v>0</x:v>
      </x:c>
      <x:c r="X196" s="130" t="n">
        <x:f>U196*P196</x:f>
        <x:v>0</x:v>
      </x:c>
      <x:c r="Y196" s="130" t="n">
        <x:f>U196*Q196</x:f>
        <x:v>0</x:v>
      </x:c>
      <x:c r="Z196" s="130" t="n">
        <x:f>U196*R196</x:f>
        <x:v>0</x:v>
      </x:c>
      <x:c r="AA196" s="130" t="n">
        <x:f>U196*S196</x:f>
        <x:v>0</x:v>
      </x:c>
      <x:c r="AB196" s="130" t="n">
        <x:f>U196*T196</x:f>
        <x:v>0</x:v>
      </x:c>
    </x:row>
    <x:row r="197">
      <x:c r="A197" s="24" t="str">
        <x:f>IF('Réservations'!A197="","",'Réservations'!A197)</x:f>
      </x:c>
      <x:c r="B197" s="76" t="n">
        <x:f>IF('Réservations'!$N197&lt;&gt;"OK",0,MAX(0,MIN('Réservations'!$C197,DATE(Ouverture!$B$4,2,1))-MAX('Réservations'!$B197,DATE(Ouverture!$B$4,1,1))))</x:f>
        <x:v>0</x:v>
      </x:c>
      <x:c r="C197" s="76" t="n">
        <x:f>IF('Réservations'!$N197&lt;&gt;"OK",0,MAX(0,MIN('Réservations'!$C197,DATE(Ouverture!$B$4,3,1))-MAX('Réservations'!$B197,DATE(Ouverture!$B$4,2,1))))</x:f>
        <x:v>0</x:v>
      </x:c>
      <x:c r="D197" s="76" t="n">
        <x:f>IF('Réservations'!$N197&lt;&gt;"OK",0,MAX(0,MIN('Réservations'!$C197,DATE(Ouverture!$B$4,4,1))-MAX('Réservations'!$B197,DATE(Ouverture!$B$4,3,1))))</x:f>
        <x:v>0</x:v>
      </x:c>
      <x:c r="E197" s="76" t="n">
        <x:f>IF('Réservations'!$N197&lt;&gt;"OK",0,MAX(0,MIN('Réservations'!$C197,DATE(Ouverture!$B$4,5,1))-MAX('Réservations'!$B197,DATE(Ouverture!$B$4,4,1))))</x:f>
        <x:v>0</x:v>
      </x:c>
      <x:c r="F197" s="76" t="n">
        <x:f>IF('Réservations'!$N197&lt;&gt;"OK",0,MAX(0,MIN('Réservations'!$C197,DATE(Ouverture!$B$4,6,1))-MAX('Réservations'!$B197,DATE(Ouverture!$B$4,5,1))))</x:f>
        <x:v>0</x:v>
      </x:c>
      <x:c r="G197" s="76" t="n">
        <x:f>IF('Réservations'!$N197&lt;&gt;"OK",0,MAX(0,MIN('Réservations'!$C197,DATE(Ouverture!$B$4,7,1))-MAX('Réservations'!$B197,DATE(Ouverture!$B$4,6,1))))</x:f>
        <x:v>0</x:v>
      </x:c>
      <x:c r="H197" s="76" t="n">
        <x:f>IF('Réservations'!$N197&lt;&gt;"OK",0,MAX(0,MIN('Réservations'!$C197,DATE(Ouverture!$B$4,8,1))-MAX('Réservations'!$B197,DATE(Ouverture!$B$4,7,1))))</x:f>
        <x:v>0</x:v>
      </x:c>
      <x:c r="I197" s="76" t="n">
        <x:f>IF('Réservations'!$N197&lt;&gt;"OK",0,MAX(0,MIN('Réservations'!$C197,DATE(Ouverture!$B$4,9,1))-MAX('Réservations'!$B197,DATE(Ouverture!$B$4,8,1))))</x:f>
        <x:v>0</x:v>
      </x:c>
      <x:c r="J197" s="76" t="n">
        <x:f>IF('Réservations'!$N197&lt;&gt;"OK",0,MAX(0,MIN('Réservations'!$C197,DATE(Ouverture!$B$4,10,1))-MAX('Réservations'!$B197,DATE(Ouverture!$B$4,9,1))))</x:f>
        <x:v>0</x:v>
      </x:c>
      <x:c r="K197" s="76" t="n">
        <x:f>IF('Réservations'!$N197&lt;&gt;"OK",0,MAX(0,MIN('Réservations'!$C197,DATE(Ouverture!$B$4,11,1))-MAX('Réservations'!$B197,DATE(Ouverture!$B$4,10,1))))</x:f>
        <x:v>0</x:v>
      </x:c>
      <x:c r="L197" s="76" t="n">
        <x:f>IF('Réservations'!$N197&lt;&gt;"OK",0,MAX(0,MIN('Réservations'!$C197,DATE(Ouverture!$B$4,12,1))-MAX('Réservations'!$B197,DATE(Ouverture!$B$4,11,1))))</x:f>
        <x:v>0</x:v>
      </x:c>
      <x:c r="M197" s="76" t="n">
        <x:f>IF('Réservations'!$N197&lt;&gt;"OK",0,MAX(0,MIN('Réservations'!$C197,DATE(Ouverture!$B$4,13,1))-MAX('Réservations'!$B197,DATE(Ouverture!$B$4,12,1))))</x:f>
        <x:v>0</x:v>
      </x:c>
      <x:c r="N197" s="130" t="n">
        <x:f>IFERROR(IF('Réservations'!$N197="OK",'Réservations'!$G197/'Réservations'!$F197,0),0)</x:f>
        <x:v>0</x:v>
      </x:c>
      <x:c r="O197" s="130" t="n">
        <x:f>IFERROR(IF('Réservations'!$N197="OK",'Réservations'!$H197/'Réservations'!$F197,0),0)</x:f>
        <x:v>0</x:v>
      </x:c>
      <x:c r="P197" s="130" t="n">
        <x:f>IFERROR(IF('Réservations'!$N197="OK",'Réservations'!$I197/'Réservations'!$F197,0),0)</x:f>
        <x:v>0</x:v>
      </x:c>
      <x:c r="Q197" s="130" t="n">
        <x:f>IFERROR(IF('Réservations'!$N197="OK",'Réservations'!$J197/'Réservations'!$F197,0),0)</x:f>
        <x:v>0</x:v>
      </x:c>
      <x:c r="R197" s="130" t="n">
        <x:f>IFERROR(IF('Réservations'!$N197="OK",'Réservations'!$K197/'Réservations'!$F197,0),0)</x:f>
        <x:v>0</x:v>
      </x:c>
      <x:c r="S197" s="130" t="n">
        <x:f>IFERROR(IF('Réservations'!$N197="OK",'Réservations'!$L197/'Réservations'!$F197,0),0)</x:f>
        <x:v>0</x:v>
      </x:c>
      <x:c r="T197" s="130" t="n">
        <x:f>IFERROR(IF('Réservations'!$N197="OK",'Réservations'!$M197/'Réservations'!$F197,0),0)</x:f>
        <x:v>0</x:v>
      </x:c>
      <x:c r="U197" s="130" t="n">
        <x:f>SUM(B197:M197)</x:f>
        <x:v>0</x:v>
      </x:c>
      <x:c r="V197" s="130" t="n">
        <x:f>U197*N197</x:f>
        <x:v>0</x:v>
      </x:c>
      <x:c r="W197" s="130" t="n">
        <x:f>U197*O197</x:f>
        <x:v>0</x:v>
      </x:c>
      <x:c r="X197" s="130" t="n">
        <x:f>U197*P197</x:f>
        <x:v>0</x:v>
      </x:c>
      <x:c r="Y197" s="130" t="n">
        <x:f>U197*Q197</x:f>
        <x:v>0</x:v>
      </x:c>
      <x:c r="Z197" s="130" t="n">
        <x:f>U197*R197</x:f>
        <x:v>0</x:v>
      </x:c>
      <x:c r="AA197" s="130" t="n">
        <x:f>U197*S197</x:f>
        <x:v>0</x:v>
      </x:c>
      <x:c r="AB197" s="130" t="n">
        <x:f>U197*T197</x:f>
        <x:v>0</x:v>
      </x:c>
    </x:row>
    <x:row r="198">
      <x:c r="A198" s="24" t="str">
        <x:f>IF('Réservations'!A198="","",'Réservations'!A198)</x:f>
      </x:c>
      <x:c r="B198" s="76" t="n">
        <x:f>IF('Réservations'!$N198&lt;&gt;"OK",0,MAX(0,MIN('Réservations'!$C198,DATE(Ouverture!$B$4,2,1))-MAX('Réservations'!$B198,DATE(Ouverture!$B$4,1,1))))</x:f>
        <x:v>0</x:v>
      </x:c>
      <x:c r="C198" s="76" t="n">
        <x:f>IF('Réservations'!$N198&lt;&gt;"OK",0,MAX(0,MIN('Réservations'!$C198,DATE(Ouverture!$B$4,3,1))-MAX('Réservations'!$B198,DATE(Ouverture!$B$4,2,1))))</x:f>
        <x:v>0</x:v>
      </x:c>
      <x:c r="D198" s="76" t="n">
        <x:f>IF('Réservations'!$N198&lt;&gt;"OK",0,MAX(0,MIN('Réservations'!$C198,DATE(Ouverture!$B$4,4,1))-MAX('Réservations'!$B198,DATE(Ouverture!$B$4,3,1))))</x:f>
        <x:v>0</x:v>
      </x:c>
      <x:c r="E198" s="76" t="n">
        <x:f>IF('Réservations'!$N198&lt;&gt;"OK",0,MAX(0,MIN('Réservations'!$C198,DATE(Ouverture!$B$4,5,1))-MAX('Réservations'!$B198,DATE(Ouverture!$B$4,4,1))))</x:f>
        <x:v>0</x:v>
      </x:c>
      <x:c r="F198" s="76" t="n">
        <x:f>IF('Réservations'!$N198&lt;&gt;"OK",0,MAX(0,MIN('Réservations'!$C198,DATE(Ouverture!$B$4,6,1))-MAX('Réservations'!$B198,DATE(Ouverture!$B$4,5,1))))</x:f>
        <x:v>0</x:v>
      </x:c>
      <x:c r="G198" s="76" t="n">
        <x:f>IF('Réservations'!$N198&lt;&gt;"OK",0,MAX(0,MIN('Réservations'!$C198,DATE(Ouverture!$B$4,7,1))-MAX('Réservations'!$B198,DATE(Ouverture!$B$4,6,1))))</x:f>
        <x:v>0</x:v>
      </x:c>
      <x:c r="H198" s="76" t="n">
        <x:f>IF('Réservations'!$N198&lt;&gt;"OK",0,MAX(0,MIN('Réservations'!$C198,DATE(Ouverture!$B$4,8,1))-MAX('Réservations'!$B198,DATE(Ouverture!$B$4,7,1))))</x:f>
        <x:v>0</x:v>
      </x:c>
      <x:c r="I198" s="76" t="n">
        <x:f>IF('Réservations'!$N198&lt;&gt;"OK",0,MAX(0,MIN('Réservations'!$C198,DATE(Ouverture!$B$4,9,1))-MAX('Réservations'!$B198,DATE(Ouverture!$B$4,8,1))))</x:f>
        <x:v>0</x:v>
      </x:c>
      <x:c r="J198" s="76" t="n">
        <x:f>IF('Réservations'!$N198&lt;&gt;"OK",0,MAX(0,MIN('Réservations'!$C198,DATE(Ouverture!$B$4,10,1))-MAX('Réservations'!$B198,DATE(Ouverture!$B$4,9,1))))</x:f>
        <x:v>0</x:v>
      </x:c>
      <x:c r="K198" s="76" t="n">
        <x:f>IF('Réservations'!$N198&lt;&gt;"OK",0,MAX(0,MIN('Réservations'!$C198,DATE(Ouverture!$B$4,11,1))-MAX('Réservations'!$B198,DATE(Ouverture!$B$4,10,1))))</x:f>
        <x:v>0</x:v>
      </x:c>
      <x:c r="L198" s="76" t="n">
        <x:f>IF('Réservations'!$N198&lt;&gt;"OK",0,MAX(0,MIN('Réservations'!$C198,DATE(Ouverture!$B$4,12,1))-MAX('Réservations'!$B198,DATE(Ouverture!$B$4,11,1))))</x:f>
        <x:v>0</x:v>
      </x:c>
      <x:c r="M198" s="76" t="n">
        <x:f>IF('Réservations'!$N198&lt;&gt;"OK",0,MAX(0,MIN('Réservations'!$C198,DATE(Ouverture!$B$4,13,1))-MAX('Réservations'!$B198,DATE(Ouverture!$B$4,12,1))))</x:f>
        <x:v>0</x:v>
      </x:c>
      <x:c r="N198" s="130" t="n">
        <x:f>IFERROR(IF('Réservations'!$N198="OK",'Réservations'!$G198/'Réservations'!$F198,0),0)</x:f>
        <x:v>0</x:v>
      </x:c>
      <x:c r="O198" s="130" t="n">
        <x:f>IFERROR(IF('Réservations'!$N198="OK",'Réservations'!$H198/'Réservations'!$F198,0),0)</x:f>
        <x:v>0</x:v>
      </x:c>
      <x:c r="P198" s="130" t="n">
        <x:f>IFERROR(IF('Réservations'!$N198="OK",'Réservations'!$I198/'Réservations'!$F198,0),0)</x:f>
        <x:v>0</x:v>
      </x:c>
      <x:c r="Q198" s="130" t="n">
        <x:f>IFERROR(IF('Réservations'!$N198="OK",'Réservations'!$J198/'Réservations'!$F198,0),0)</x:f>
        <x:v>0</x:v>
      </x:c>
      <x:c r="R198" s="130" t="n">
        <x:f>IFERROR(IF('Réservations'!$N198="OK",'Réservations'!$K198/'Réservations'!$F198,0),0)</x:f>
        <x:v>0</x:v>
      </x:c>
      <x:c r="S198" s="130" t="n">
        <x:f>IFERROR(IF('Réservations'!$N198="OK",'Réservations'!$L198/'Réservations'!$F198,0),0)</x:f>
        <x:v>0</x:v>
      </x:c>
      <x:c r="T198" s="130" t="n">
        <x:f>IFERROR(IF('Réservations'!$N198="OK",'Réservations'!$M198/'Réservations'!$F198,0),0)</x:f>
        <x:v>0</x:v>
      </x:c>
      <x:c r="U198" s="130" t="n">
        <x:f>SUM(B198:M198)</x:f>
        <x:v>0</x:v>
      </x:c>
      <x:c r="V198" s="130" t="n">
        <x:f>U198*N198</x:f>
        <x:v>0</x:v>
      </x:c>
      <x:c r="W198" s="130" t="n">
        <x:f>U198*O198</x:f>
        <x:v>0</x:v>
      </x:c>
      <x:c r="X198" s="130" t="n">
        <x:f>U198*P198</x:f>
        <x:v>0</x:v>
      </x:c>
      <x:c r="Y198" s="130" t="n">
        <x:f>U198*Q198</x:f>
        <x:v>0</x:v>
      </x:c>
      <x:c r="Z198" s="130" t="n">
        <x:f>U198*R198</x:f>
        <x:v>0</x:v>
      </x:c>
      <x:c r="AA198" s="130" t="n">
        <x:f>U198*S198</x:f>
        <x:v>0</x:v>
      </x:c>
      <x:c r="AB198" s="130" t="n">
        <x:f>U198*T198</x:f>
        <x:v>0</x:v>
      </x:c>
    </x:row>
    <x:row r="199">
      <x:c r="A199" s="24" t="str">
        <x:f>IF('Réservations'!A199="","",'Réservations'!A199)</x:f>
      </x:c>
      <x:c r="B199" s="76" t="n">
        <x:f>IF('Réservations'!$N199&lt;&gt;"OK",0,MAX(0,MIN('Réservations'!$C199,DATE(Ouverture!$B$4,2,1))-MAX('Réservations'!$B199,DATE(Ouverture!$B$4,1,1))))</x:f>
        <x:v>0</x:v>
      </x:c>
      <x:c r="C199" s="76" t="n">
        <x:f>IF('Réservations'!$N199&lt;&gt;"OK",0,MAX(0,MIN('Réservations'!$C199,DATE(Ouverture!$B$4,3,1))-MAX('Réservations'!$B199,DATE(Ouverture!$B$4,2,1))))</x:f>
        <x:v>0</x:v>
      </x:c>
      <x:c r="D199" s="76" t="n">
        <x:f>IF('Réservations'!$N199&lt;&gt;"OK",0,MAX(0,MIN('Réservations'!$C199,DATE(Ouverture!$B$4,4,1))-MAX('Réservations'!$B199,DATE(Ouverture!$B$4,3,1))))</x:f>
        <x:v>0</x:v>
      </x:c>
      <x:c r="E199" s="76" t="n">
        <x:f>IF('Réservations'!$N199&lt;&gt;"OK",0,MAX(0,MIN('Réservations'!$C199,DATE(Ouverture!$B$4,5,1))-MAX('Réservations'!$B199,DATE(Ouverture!$B$4,4,1))))</x:f>
        <x:v>0</x:v>
      </x:c>
      <x:c r="F199" s="76" t="n">
        <x:f>IF('Réservations'!$N199&lt;&gt;"OK",0,MAX(0,MIN('Réservations'!$C199,DATE(Ouverture!$B$4,6,1))-MAX('Réservations'!$B199,DATE(Ouverture!$B$4,5,1))))</x:f>
        <x:v>0</x:v>
      </x:c>
      <x:c r="G199" s="76" t="n">
        <x:f>IF('Réservations'!$N199&lt;&gt;"OK",0,MAX(0,MIN('Réservations'!$C199,DATE(Ouverture!$B$4,7,1))-MAX('Réservations'!$B199,DATE(Ouverture!$B$4,6,1))))</x:f>
        <x:v>0</x:v>
      </x:c>
      <x:c r="H199" s="76" t="n">
        <x:f>IF('Réservations'!$N199&lt;&gt;"OK",0,MAX(0,MIN('Réservations'!$C199,DATE(Ouverture!$B$4,8,1))-MAX('Réservations'!$B199,DATE(Ouverture!$B$4,7,1))))</x:f>
        <x:v>0</x:v>
      </x:c>
      <x:c r="I199" s="76" t="n">
        <x:f>IF('Réservations'!$N199&lt;&gt;"OK",0,MAX(0,MIN('Réservations'!$C199,DATE(Ouverture!$B$4,9,1))-MAX('Réservations'!$B199,DATE(Ouverture!$B$4,8,1))))</x:f>
        <x:v>0</x:v>
      </x:c>
      <x:c r="J199" s="76" t="n">
        <x:f>IF('Réservations'!$N199&lt;&gt;"OK",0,MAX(0,MIN('Réservations'!$C199,DATE(Ouverture!$B$4,10,1))-MAX('Réservations'!$B199,DATE(Ouverture!$B$4,9,1))))</x:f>
        <x:v>0</x:v>
      </x:c>
      <x:c r="K199" s="76" t="n">
        <x:f>IF('Réservations'!$N199&lt;&gt;"OK",0,MAX(0,MIN('Réservations'!$C199,DATE(Ouverture!$B$4,11,1))-MAX('Réservations'!$B199,DATE(Ouverture!$B$4,10,1))))</x:f>
        <x:v>0</x:v>
      </x:c>
      <x:c r="L199" s="76" t="n">
        <x:f>IF('Réservations'!$N199&lt;&gt;"OK",0,MAX(0,MIN('Réservations'!$C199,DATE(Ouverture!$B$4,12,1))-MAX('Réservations'!$B199,DATE(Ouverture!$B$4,11,1))))</x:f>
        <x:v>0</x:v>
      </x:c>
      <x:c r="M199" s="76" t="n">
        <x:f>IF('Réservations'!$N199&lt;&gt;"OK",0,MAX(0,MIN('Réservations'!$C199,DATE(Ouverture!$B$4,13,1))-MAX('Réservations'!$B199,DATE(Ouverture!$B$4,12,1))))</x:f>
        <x:v>0</x:v>
      </x:c>
      <x:c r="N199" s="130" t="n">
        <x:f>IFERROR(IF('Réservations'!$N199="OK",'Réservations'!$G199/'Réservations'!$F199,0),0)</x:f>
        <x:v>0</x:v>
      </x:c>
      <x:c r="O199" s="130" t="n">
        <x:f>IFERROR(IF('Réservations'!$N199="OK",'Réservations'!$H199/'Réservations'!$F199,0),0)</x:f>
        <x:v>0</x:v>
      </x:c>
      <x:c r="P199" s="130" t="n">
        <x:f>IFERROR(IF('Réservations'!$N199="OK",'Réservations'!$I199/'Réservations'!$F199,0),0)</x:f>
        <x:v>0</x:v>
      </x:c>
      <x:c r="Q199" s="130" t="n">
        <x:f>IFERROR(IF('Réservations'!$N199="OK",'Réservations'!$J199/'Réservations'!$F199,0),0)</x:f>
        <x:v>0</x:v>
      </x:c>
      <x:c r="R199" s="130" t="n">
        <x:f>IFERROR(IF('Réservations'!$N199="OK",'Réservations'!$K199/'Réservations'!$F199,0),0)</x:f>
        <x:v>0</x:v>
      </x:c>
      <x:c r="S199" s="130" t="n">
        <x:f>IFERROR(IF('Réservations'!$N199="OK",'Réservations'!$L199/'Réservations'!$F199,0),0)</x:f>
        <x:v>0</x:v>
      </x:c>
      <x:c r="T199" s="130" t="n">
        <x:f>IFERROR(IF('Réservations'!$N199="OK",'Réservations'!$M199/'Réservations'!$F199,0),0)</x:f>
        <x:v>0</x:v>
      </x:c>
      <x:c r="U199" s="130" t="n">
        <x:f>SUM(B199:M199)</x:f>
        <x:v>0</x:v>
      </x:c>
      <x:c r="V199" s="130" t="n">
        <x:f>U199*N199</x:f>
        <x:v>0</x:v>
      </x:c>
      <x:c r="W199" s="130" t="n">
        <x:f>U199*O199</x:f>
        <x:v>0</x:v>
      </x:c>
      <x:c r="X199" s="130" t="n">
        <x:f>U199*P199</x:f>
        <x:v>0</x:v>
      </x:c>
      <x:c r="Y199" s="130" t="n">
        <x:f>U199*Q199</x:f>
        <x:v>0</x:v>
      </x:c>
      <x:c r="Z199" s="130" t="n">
        <x:f>U199*R199</x:f>
        <x:v>0</x:v>
      </x:c>
      <x:c r="AA199" s="130" t="n">
        <x:f>U199*S199</x:f>
        <x:v>0</x:v>
      </x:c>
      <x:c r="AB199" s="130" t="n">
        <x:f>U199*T199</x:f>
        <x:v>0</x:v>
      </x:c>
    </x:row>
    <x:row r="200">
      <x:c r="A200" s="24" t="str">
        <x:f>IF('Réservations'!A200="","",'Réservations'!A200)</x:f>
      </x:c>
      <x:c r="B200" s="76" t="n">
        <x:f>IF('Réservations'!$N200&lt;&gt;"OK",0,MAX(0,MIN('Réservations'!$C200,DATE(Ouverture!$B$4,2,1))-MAX('Réservations'!$B200,DATE(Ouverture!$B$4,1,1))))</x:f>
        <x:v>0</x:v>
      </x:c>
      <x:c r="C200" s="76" t="n">
        <x:f>IF('Réservations'!$N200&lt;&gt;"OK",0,MAX(0,MIN('Réservations'!$C200,DATE(Ouverture!$B$4,3,1))-MAX('Réservations'!$B200,DATE(Ouverture!$B$4,2,1))))</x:f>
        <x:v>0</x:v>
      </x:c>
      <x:c r="D200" s="76" t="n">
        <x:f>IF('Réservations'!$N200&lt;&gt;"OK",0,MAX(0,MIN('Réservations'!$C200,DATE(Ouverture!$B$4,4,1))-MAX('Réservations'!$B200,DATE(Ouverture!$B$4,3,1))))</x:f>
        <x:v>0</x:v>
      </x:c>
      <x:c r="E200" s="76" t="n">
        <x:f>IF('Réservations'!$N200&lt;&gt;"OK",0,MAX(0,MIN('Réservations'!$C200,DATE(Ouverture!$B$4,5,1))-MAX('Réservations'!$B200,DATE(Ouverture!$B$4,4,1))))</x:f>
        <x:v>0</x:v>
      </x:c>
      <x:c r="F200" s="76" t="n">
        <x:f>IF('Réservations'!$N200&lt;&gt;"OK",0,MAX(0,MIN('Réservations'!$C200,DATE(Ouverture!$B$4,6,1))-MAX('Réservations'!$B200,DATE(Ouverture!$B$4,5,1))))</x:f>
        <x:v>0</x:v>
      </x:c>
      <x:c r="G200" s="76" t="n">
        <x:f>IF('Réservations'!$N200&lt;&gt;"OK",0,MAX(0,MIN('Réservations'!$C200,DATE(Ouverture!$B$4,7,1))-MAX('Réservations'!$B200,DATE(Ouverture!$B$4,6,1))))</x:f>
        <x:v>0</x:v>
      </x:c>
      <x:c r="H200" s="76" t="n">
        <x:f>IF('Réservations'!$N200&lt;&gt;"OK",0,MAX(0,MIN('Réservations'!$C200,DATE(Ouverture!$B$4,8,1))-MAX('Réservations'!$B200,DATE(Ouverture!$B$4,7,1))))</x:f>
        <x:v>0</x:v>
      </x:c>
      <x:c r="I200" s="76" t="n">
        <x:f>IF('Réservations'!$N200&lt;&gt;"OK",0,MAX(0,MIN('Réservations'!$C200,DATE(Ouverture!$B$4,9,1))-MAX('Réservations'!$B200,DATE(Ouverture!$B$4,8,1))))</x:f>
        <x:v>0</x:v>
      </x:c>
      <x:c r="J200" s="76" t="n">
        <x:f>IF('Réservations'!$N200&lt;&gt;"OK",0,MAX(0,MIN('Réservations'!$C200,DATE(Ouverture!$B$4,10,1))-MAX('Réservations'!$B200,DATE(Ouverture!$B$4,9,1))))</x:f>
        <x:v>0</x:v>
      </x:c>
      <x:c r="K200" s="76" t="n">
        <x:f>IF('Réservations'!$N200&lt;&gt;"OK",0,MAX(0,MIN('Réservations'!$C200,DATE(Ouverture!$B$4,11,1))-MAX('Réservations'!$B200,DATE(Ouverture!$B$4,10,1))))</x:f>
        <x:v>0</x:v>
      </x:c>
      <x:c r="L200" s="76" t="n">
        <x:f>IF('Réservations'!$N200&lt;&gt;"OK",0,MAX(0,MIN('Réservations'!$C200,DATE(Ouverture!$B$4,12,1))-MAX('Réservations'!$B200,DATE(Ouverture!$B$4,11,1))))</x:f>
        <x:v>0</x:v>
      </x:c>
      <x:c r="M200" s="76" t="n">
        <x:f>IF('Réservations'!$N200&lt;&gt;"OK",0,MAX(0,MIN('Réservations'!$C200,DATE(Ouverture!$B$4,13,1))-MAX('Réservations'!$B200,DATE(Ouverture!$B$4,12,1))))</x:f>
        <x:v>0</x:v>
      </x:c>
      <x:c r="N200" s="130" t="n">
        <x:f>IFERROR(IF('Réservations'!$N200="OK",'Réservations'!$G200/'Réservations'!$F200,0),0)</x:f>
        <x:v>0</x:v>
      </x:c>
      <x:c r="O200" s="130" t="n">
        <x:f>IFERROR(IF('Réservations'!$N200="OK",'Réservations'!$H200/'Réservations'!$F200,0),0)</x:f>
        <x:v>0</x:v>
      </x:c>
      <x:c r="P200" s="130" t="n">
        <x:f>IFERROR(IF('Réservations'!$N200="OK",'Réservations'!$I200/'Réservations'!$F200,0),0)</x:f>
        <x:v>0</x:v>
      </x:c>
      <x:c r="Q200" s="130" t="n">
        <x:f>IFERROR(IF('Réservations'!$N200="OK",'Réservations'!$J200/'Réservations'!$F200,0),0)</x:f>
        <x:v>0</x:v>
      </x:c>
      <x:c r="R200" s="130" t="n">
        <x:f>IFERROR(IF('Réservations'!$N200="OK",'Réservations'!$K200/'Réservations'!$F200,0),0)</x:f>
        <x:v>0</x:v>
      </x:c>
      <x:c r="S200" s="130" t="n">
        <x:f>IFERROR(IF('Réservations'!$N200="OK",'Réservations'!$L200/'Réservations'!$F200,0),0)</x:f>
        <x:v>0</x:v>
      </x:c>
      <x:c r="T200" s="130" t="n">
        <x:f>IFERROR(IF('Réservations'!$N200="OK",'Réservations'!$M200/'Réservations'!$F200,0),0)</x:f>
        <x:v>0</x:v>
      </x:c>
      <x:c r="U200" s="130" t="n">
        <x:f>SUM(B200:M200)</x:f>
        <x:v>0</x:v>
      </x:c>
      <x:c r="V200" s="130" t="n">
        <x:f>U200*N200</x:f>
        <x:v>0</x:v>
      </x:c>
      <x:c r="W200" s="130" t="n">
        <x:f>U200*O200</x:f>
        <x:v>0</x:v>
      </x:c>
      <x:c r="X200" s="130" t="n">
        <x:f>U200*P200</x:f>
        <x:v>0</x:v>
      </x:c>
      <x:c r="Y200" s="130" t="n">
        <x:f>U200*Q200</x:f>
        <x:v>0</x:v>
      </x:c>
      <x:c r="Z200" s="130" t="n">
        <x:f>U200*R200</x:f>
        <x:v>0</x:v>
      </x:c>
      <x:c r="AA200" s="130" t="n">
        <x:f>U200*S200</x:f>
        <x:v>0</x:v>
      </x:c>
      <x:c r="AB200" s="130" t="n">
        <x:f>U200*T200</x:f>
        <x:v>0</x:v>
      </x:c>
    </x:row>
    <x:row r="201">
      <x:c r="A201" s="24" t="str">
        <x:f>IF('Réservations'!A201="","",'Réservations'!A201)</x:f>
      </x:c>
      <x:c r="B201" s="76" t="n">
        <x:f>IF('Réservations'!$N201&lt;&gt;"OK",0,MAX(0,MIN('Réservations'!$C201,DATE(Ouverture!$B$4,2,1))-MAX('Réservations'!$B201,DATE(Ouverture!$B$4,1,1))))</x:f>
        <x:v>0</x:v>
      </x:c>
      <x:c r="C201" s="76" t="n">
        <x:f>IF('Réservations'!$N201&lt;&gt;"OK",0,MAX(0,MIN('Réservations'!$C201,DATE(Ouverture!$B$4,3,1))-MAX('Réservations'!$B201,DATE(Ouverture!$B$4,2,1))))</x:f>
        <x:v>0</x:v>
      </x:c>
      <x:c r="D201" s="76" t="n">
        <x:f>IF('Réservations'!$N201&lt;&gt;"OK",0,MAX(0,MIN('Réservations'!$C201,DATE(Ouverture!$B$4,4,1))-MAX('Réservations'!$B201,DATE(Ouverture!$B$4,3,1))))</x:f>
        <x:v>0</x:v>
      </x:c>
      <x:c r="E201" s="76" t="n">
        <x:f>IF('Réservations'!$N201&lt;&gt;"OK",0,MAX(0,MIN('Réservations'!$C201,DATE(Ouverture!$B$4,5,1))-MAX('Réservations'!$B201,DATE(Ouverture!$B$4,4,1))))</x:f>
        <x:v>0</x:v>
      </x:c>
      <x:c r="F201" s="76" t="n">
        <x:f>IF('Réservations'!$N201&lt;&gt;"OK",0,MAX(0,MIN('Réservations'!$C201,DATE(Ouverture!$B$4,6,1))-MAX('Réservations'!$B201,DATE(Ouverture!$B$4,5,1))))</x:f>
        <x:v>0</x:v>
      </x:c>
      <x:c r="G201" s="76" t="n">
        <x:f>IF('Réservations'!$N201&lt;&gt;"OK",0,MAX(0,MIN('Réservations'!$C201,DATE(Ouverture!$B$4,7,1))-MAX('Réservations'!$B201,DATE(Ouverture!$B$4,6,1))))</x:f>
        <x:v>0</x:v>
      </x:c>
      <x:c r="H201" s="76" t="n">
        <x:f>IF('Réservations'!$N201&lt;&gt;"OK",0,MAX(0,MIN('Réservations'!$C201,DATE(Ouverture!$B$4,8,1))-MAX('Réservations'!$B201,DATE(Ouverture!$B$4,7,1))))</x:f>
        <x:v>0</x:v>
      </x:c>
      <x:c r="I201" s="76" t="n">
        <x:f>IF('Réservations'!$N201&lt;&gt;"OK",0,MAX(0,MIN('Réservations'!$C201,DATE(Ouverture!$B$4,9,1))-MAX('Réservations'!$B201,DATE(Ouverture!$B$4,8,1))))</x:f>
        <x:v>0</x:v>
      </x:c>
      <x:c r="J201" s="76" t="n">
        <x:f>IF('Réservations'!$N201&lt;&gt;"OK",0,MAX(0,MIN('Réservations'!$C201,DATE(Ouverture!$B$4,10,1))-MAX('Réservations'!$B201,DATE(Ouverture!$B$4,9,1))))</x:f>
        <x:v>0</x:v>
      </x:c>
      <x:c r="K201" s="76" t="n">
        <x:f>IF('Réservations'!$N201&lt;&gt;"OK",0,MAX(0,MIN('Réservations'!$C201,DATE(Ouverture!$B$4,11,1))-MAX('Réservations'!$B201,DATE(Ouverture!$B$4,10,1))))</x:f>
        <x:v>0</x:v>
      </x:c>
      <x:c r="L201" s="76" t="n">
        <x:f>IF('Réservations'!$N201&lt;&gt;"OK",0,MAX(0,MIN('Réservations'!$C201,DATE(Ouverture!$B$4,12,1))-MAX('Réservations'!$B201,DATE(Ouverture!$B$4,11,1))))</x:f>
        <x:v>0</x:v>
      </x:c>
      <x:c r="M201" s="76" t="n">
        <x:f>IF('Réservations'!$N201&lt;&gt;"OK",0,MAX(0,MIN('Réservations'!$C201,DATE(Ouverture!$B$4,13,1))-MAX('Réservations'!$B201,DATE(Ouverture!$B$4,12,1))))</x:f>
        <x:v>0</x:v>
      </x:c>
      <x:c r="N201" s="130" t="n">
        <x:f>IFERROR(IF('Réservations'!$N201="OK",'Réservations'!$G201/'Réservations'!$F201,0),0)</x:f>
        <x:v>0</x:v>
      </x:c>
      <x:c r="O201" s="130" t="n">
        <x:f>IFERROR(IF('Réservations'!$N201="OK",'Réservations'!$H201/'Réservations'!$F201,0),0)</x:f>
        <x:v>0</x:v>
      </x:c>
      <x:c r="P201" s="130" t="n">
        <x:f>IFERROR(IF('Réservations'!$N201="OK",'Réservations'!$I201/'Réservations'!$F201,0),0)</x:f>
        <x:v>0</x:v>
      </x:c>
      <x:c r="Q201" s="130" t="n">
        <x:f>IFERROR(IF('Réservations'!$N201="OK",'Réservations'!$J201/'Réservations'!$F201,0),0)</x:f>
        <x:v>0</x:v>
      </x:c>
      <x:c r="R201" s="130" t="n">
        <x:f>IFERROR(IF('Réservations'!$N201="OK",'Réservations'!$K201/'Réservations'!$F201,0),0)</x:f>
        <x:v>0</x:v>
      </x:c>
      <x:c r="S201" s="130" t="n">
        <x:f>IFERROR(IF('Réservations'!$N201="OK",'Réservations'!$L201/'Réservations'!$F201,0),0)</x:f>
        <x:v>0</x:v>
      </x:c>
      <x:c r="T201" s="130" t="n">
        <x:f>IFERROR(IF('Réservations'!$N201="OK",'Réservations'!$M201/'Réservations'!$F201,0),0)</x:f>
        <x:v>0</x:v>
      </x:c>
      <x:c r="U201" s="130" t="n">
        <x:f>SUM(B201:M201)</x:f>
        <x:v>0</x:v>
      </x:c>
      <x:c r="V201" s="130" t="n">
        <x:f>U201*N201</x:f>
        <x:v>0</x:v>
      </x:c>
      <x:c r="W201" s="130" t="n">
        <x:f>U201*O201</x:f>
        <x:v>0</x:v>
      </x:c>
      <x:c r="X201" s="130" t="n">
        <x:f>U201*P201</x:f>
        <x:v>0</x:v>
      </x:c>
      <x:c r="Y201" s="130" t="n">
        <x:f>U201*Q201</x:f>
        <x:v>0</x:v>
      </x:c>
      <x:c r="Z201" s="130" t="n">
        <x:f>U201*R201</x:f>
        <x:v>0</x:v>
      </x:c>
      <x:c r="AA201" s="130" t="n">
        <x:f>U201*S201</x:f>
        <x:v>0</x:v>
      </x:c>
      <x:c r="AB201" s="130" t="n">
        <x:f>U201*T201</x:f>
        <x:v>0</x:v>
      </x:c>
    </x:row>
    <x:row r="202">
      <x:c r="A202" s="24" t="str">
        <x:f>IF('Réservations'!A202="","",'Réservations'!A202)</x:f>
      </x:c>
      <x:c r="B202" s="76" t="n">
        <x:f>IF('Réservations'!$N202&lt;&gt;"OK",0,MAX(0,MIN('Réservations'!$C202,DATE(Ouverture!$B$4,2,1))-MAX('Réservations'!$B202,DATE(Ouverture!$B$4,1,1))))</x:f>
        <x:v>0</x:v>
      </x:c>
      <x:c r="C202" s="76" t="n">
        <x:f>IF('Réservations'!$N202&lt;&gt;"OK",0,MAX(0,MIN('Réservations'!$C202,DATE(Ouverture!$B$4,3,1))-MAX('Réservations'!$B202,DATE(Ouverture!$B$4,2,1))))</x:f>
        <x:v>0</x:v>
      </x:c>
      <x:c r="D202" s="76" t="n">
        <x:f>IF('Réservations'!$N202&lt;&gt;"OK",0,MAX(0,MIN('Réservations'!$C202,DATE(Ouverture!$B$4,4,1))-MAX('Réservations'!$B202,DATE(Ouverture!$B$4,3,1))))</x:f>
        <x:v>0</x:v>
      </x:c>
      <x:c r="E202" s="76" t="n">
        <x:f>IF('Réservations'!$N202&lt;&gt;"OK",0,MAX(0,MIN('Réservations'!$C202,DATE(Ouverture!$B$4,5,1))-MAX('Réservations'!$B202,DATE(Ouverture!$B$4,4,1))))</x:f>
        <x:v>0</x:v>
      </x:c>
      <x:c r="F202" s="76" t="n">
        <x:f>IF('Réservations'!$N202&lt;&gt;"OK",0,MAX(0,MIN('Réservations'!$C202,DATE(Ouverture!$B$4,6,1))-MAX('Réservations'!$B202,DATE(Ouverture!$B$4,5,1))))</x:f>
        <x:v>0</x:v>
      </x:c>
      <x:c r="G202" s="76" t="n">
        <x:f>IF('Réservations'!$N202&lt;&gt;"OK",0,MAX(0,MIN('Réservations'!$C202,DATE(Ouverture!$B$4,7,1))-MAX('Réservations'!$B202,DATE(Ouverture!$B$4,6,1))))</x:f>
        <x:v>0</x:v>
      </x:c>
      <x:c r="H202" s="76" t="n">
        <x:f>IF('Réservations'!$N202&lt;&gt;"OK",0,MAX(0,MIN('Réservations'!$C202,DATE(Ouverture!$B$4,8,1))-MAX('Réservations'!$B202,DATE(Ouverture!$B$4,7,1))))</x:f>
        <x:v>0</x:v>
      </x:c>
      <x:c r="I202" s="76" t="n">
        <x:f>IF('Réservations'!$N202&lt;&gt;"OK",0,MAX(0,MIN('Réservations'!$C202,DATE(Ouverture!$B$4,9,1))-MAX('Réservations'!$B202,DATE(Ouverture!$B$4,8,1))))</x:f>
        <x:v>0</x:v>
      </x:c>
      <x:c r="J202" s="76" t="n">
        <x:f>IF('Réservations'!$N202&lt;&gt;"OK",0,MAX(0,MIN('Réservations'!$C202,DATE(Ouverture!$B$4,10,1))-MAX('Réservations'!$B202,DATE(Ouverture!$B$4,9,1))))</x:f>
        <x:v>0</x:v>
      </x:c>
      <x:c r="K202" s="76" t="n">
        <x:f>IF('Réservations'!$N202&lt;&gt;"OK",0,MAX(0,MIN('Réservations'!$C202,DATE(Ouverture!$B$4,11,1))-MAX('Réservations'!$B202,DATE(Ouverture!$B$4,10,1))))</x:f>
        <x:v>0</x:v>
      </x:c>
      <x:c r="L202" s="76" t="n">
        <x:f>IF('Réservations'!$N202&lt;&gt;"OK",0,MAX(0,MIN('Réservations'!$C202,DATE(Ouverture!$B$4,12,1))-MAX('Réservations'!$B202,DATE(Ouverture!$B$4,11,1))))</x:f>
        <x:v>0</x:v>
      </x:c>
      <x:c r="M202" s="76" t="n">
        <x:f>IF('Réservations'!$N202&lt;&gt;"OK",0,MAX(0,MIN('Réservations'!$C202,DATE(Ouverture!$B$4,13,1))-MAX('Réservations'!$B202,DATE(Ouverture!$B$4,12,1))))</x:f>
        <x:v>0</x:v>
      </x:c>
      <x:c r="N202" s="130" t="n">
        <x:f>IFERROR(IF('Réservations'!$N202="OK",'Réservations'!$G202/'Réservations'!$F202,0),0)</x:f>
        <x:v>0</x:v>
      </x:c>
      <x:c r="O202" s="130" t="n">
        <x:f>IFERROR(IF('Réservations'!$N202="OK",'Réservations'!$H202/'Réservations'!$F202,0),0)</x:f>
        <x:v>0</x:v>
      </x:c>
      <x:c r="P202" s="130" t="n">
        <x:f>IFERROR(IF('Réservations'!$N202="OK",'Réservations'!$I202/'Réservations'!$F202,0),0)</x:f>
        <x:v>0</x:v>
      </x:c>
      <x:c r="Q202" s="130" t="n">
        <x:f>IFERROR(IF('Réservations'!$N202="OK",'Réservations'!$J202/'Réservations'!$F202,0),0)</x:f>
        <x:v>0</x:v>
      </x:c>
      <x:c r="R202" s="130" t="n">
        <x:f>IFERROR(IF('Réservations'!$N202="OK",'Réservations'!$K202/'Réservations'!$F202,0),0)</x:f>
        <x:v>0</x:v>
      </x:c>
      <x:c r="S202" s="130" t="n">
        <x:f>IFERROR(IF('Réservations'!$N202="OK",'Réservations'!$L202/'Réservations'!$F202,0),0)</x:f>
        <x:v>0</x:v>
      </x:c>
      <x:c r="T202" s="130" t="n">
        <x:f>IFERROR(IF('Réservations'!$N202="OK",'Réservations'!$M202/'Réservations'!$F202,0),0)</x:f>
        <x:v>0</x:v>
      </x:c>
      <x:c r="U202" s="130" t="n">
        <x:f>SUM(B202:M202)</x:f>
        <x:v>0</x:v>
      </x:c>
      <x:c r="V202" s="130" t="n">
        <x:f>U202*N202</x:f>
        <x:v>0</x:v>
      </x:c>
      <x:c r="W202" s="130" t="n">
        <x:f>U202*O202</x:f>
        <x:v>0</x:v>
      </x:c>
      <x:c r="X202" s="130" t="n">
        <x:f>U202*P202</x:f>
        <x:v>0</x:v>
      </x:c>
      <x:c r="Y202" s="130" t="n">
        <x:f>U202*Q202</x:f>
        <x:v>0</x:v>
      </x:c>
      <x:c r="Z202" s="130" t="n">
        <x:f>U202*R202</x:f>
        <x:v>0</x:v>
      </x:c>
      <x:c r="AA202" s="130" t="n">
        <x:f>U202*S202</x:f>
        <x:v>0</x:v>
      </x:c>
      <x:c r="AB202" s="130" t="n">
        <x:f>U202*T202</x:f>
        <x:v>0</x:v>
      </x:c>
    </x:row>
    <x:row r="203">
      <x:c r="A203" s="24" t="str">
        <x:f>IF('Réservations'!A203="","",'Réservations'!A203)</x:f>
      </x:c>
      <x:c r="B203" s="76" t="n">
        <x:f>IF('Réservations'!$N203&lt;&gt;"OK",0,MAX(0,MIN('Réservations'!$C203,DATE(Ouverture!$B$4,2,1))-MAX('Réservations'!$B203,DATE(Ouverture!$B$4,1,1))))</x:f>
        <x:v>0</x:v>
      </x:c>
      <x:c r="C203" s="76" t="n">
        <x:f>IF('Réservations'!$N203&lt;&gt;"OK",0,MAX(0,MIN('Réservations'!$C203,DATE(Ouverture!$B$4,3,1))-MAX('Réservations'!$B203,DATE(Ouverture!$B$4,2,1))))</x:f>
        <x:v>0</x:v>
      </x:c>
      <x:c r="D203" s="76" t="n">
        <x:f>IF('Réservations'!$N203&lt;&gt;"OK",0,MAX(0,MIN('Réservations'!$C203,DATE(Ouverture!$B$4,4,1))-MAX('Réservations'!$B203,DATE(Ouverture!$B$4,3,1))))</x:f>
        <x:v>0</x:v>
      </x:c>
      <x:c r="E203" s="76" t="n">
        <x:f>IF('Réservations'!$N203&lt;&gt;"OK",0,MAX(0,MIN('Réservations'!$C203,DATE(Ouverture!$B$4,5,1))-MAX('Réservations'!$B203,DATE(Ouverture!$B$4,4,1))))</x:f>
        <x:v>0</x:v>
      </x:c>
      <x:c r="F203" s="76" t="n">
        <x:f>IF('Réservations'!$N203&lt;&gt;"OK",0,MAX(0,MIN('Réservations'!$C203,DATE(Ouverture!$B$4,6,1))-MAX('Réservations'!$B203,DATE(Ouverture!$B$4,5,1))))</x:f>
        <x:v>0</x:v>
      </x:c>
      <x:c r="G203" s="76" t="n">
        <x:f>IF('Réservations'!$N203&lt;&gt;"OK",0,MAX(0,MIN('Réservations'!$C203,DATE(Ouverture!$B$4,7,1))-MAX('Réservations'!$B203,DATE(Ouverture!$B$4,6,1))))</x:f>
        <x:v>0</x:v>
      </x:c>
      <x:c r="H203" s="76" t="n">
        <x:f>IF('Réservations'!$N203&lt;&gt;"OK",0,MAX(0,MIN('Réservations'!$C203,DATE(Ouverture!$B$4,8,1))-MAX('Réservations'!$B203,DATE(Ouverture!$B$4,7,1))))</x:f>
        <x:v>0</x:v>
      </x:c>
      <x:c r="I203" s="76" t="n">
        <x:f>IF('Réservations'!$N203&lt;&gt;"OK",0,MAX(0,MIN('Réservations'!$C203,DATE(Ouverture!$B$4,9,1))-MAX('Réservations'!$B203,DATE(Ouverture!$B$4,8,1))))</x:f>
        <x:v>0</x:v>
      </x:c>
      <x:c r="J203" s="76" t="n">
        <x:f>IF('Réservations'!$N203&lt;&gt;"OK",0,MAX(0,MIN('Réservations'!$C203,DATE(Ouverture!$B$4,10,1))-MAX('Réservations'!$B203,DATE(Ouverture!$B$4,9,1))))</x:f>
        <x:v>0</x:v>
      </x:c>
      <x:c r="K203" s="76" t="n">
        <x:f>IF('Réservations'!$N203&lt;&gt;"OK",0,MAX(0,MIN('Réservations'!$C203,DATE(Ouverture!$B$4,11,1))-MAX('Réservations'!$B203,DATE(Ouverture!$B$4,10,1))))</x:f>
        <x:v>0</x:v>
      </x:c>
      <x:c r="L203" s="76" t="n">
        <x:f>IF('Réservations'!$N203&lt;&gt;"OK",0,MAX(0,MIN('Réservations'!$C203,DATE(Ouverture!$B$4,12,1))-MAX('Réservations'!$B203,DATE(Ouverture!$B$4,11,1))))</x:f>
        <x:v>0</x:v>
      </x:c>
      <x:c r="M203" s="76" t="n">
        <x:f>IF('Réservations'!$N203&lt;&gt;"OK",0,MAX(0,MIN('Réservations'!$C203,DATE(Ouverture!$B$4,13,1))-MAX('Réservations'!$B203,DATE(Ouverture!$B$4,12,1))))</x:f>
        <x:v>0</x:v>
      </x:c>
      <x:c r="N203" s="130" t="n">
        <x:f>IFERROR(IF('Réservations'!$N203="OK",'Réservations'!$G203/'Réservations'!$F203,0),0)</x:f>
        <x:v>0</x:v>
      </x:c>
      <x:c r="O203" s="130" t="n">
        <x:f>IFERROR(IF('Réservations'!$N203="OK",'Réservations'!$H203/'Réservations'!$F203,0),0)</x:f>
        <x:v>0</x:v>
      </x:c>
      <x:c r="P203" s="130" t="n">
        <x:f>IFERROR(IF('Réservations'!$N203="OK",'Réservations'!$I203/'Réservations'!$F203,0),0)</x:f>
        <x:v>0</x:v>
      </x:c>
      <x:c r="Q203" s="130" t="n">
        <x:f>IFERROR(IF('Réservations'!$N203="OK",'Réservations'!$J203/'Réservations'!$F203,0),0)</x:f>
        <x:v>0</x:v>
      </x:c>
      <x:c r="R203" s="130" t="n">
        <x:f>IFERROR(IF('Réservations'!$N203="OK",'Réservations'!$K203/'Réservations'!$F203,0),0)</x:f>
        <x:v>0</x:v>
      </x:c>
      <x:c r="S203" s="130" t="n">
        <x:f>IFERROR(IF('Réservations'!$N203="OK",'Réservations'!$L203/'Réservations'!$F203,0),0)</x:f>
        <x:v>0</x:v>
      </x:c>
      <x:c r="T203" s="130" t="n">
        <x:f>IFERROR(IF('Réservations'!$N203="OK",'Réservations'!$M203/'Réservations'!$F203,0),0)</x:f>
        <x:v>0</x:v>
      </x:c>
      <x:c r="U203" s="130" t="n">
        <x:f>SUM(B203:M203)</x:f>
        <x:v>0</x:v>
      </x:c>
      <x:c r="V203" s="130" t="n">
        <x:f>U203*N203</x:f>
        <x:v>0</x:v>
      </x:c>
      <x:c r="W203" s="130" t="n">
        <x:f>U203*O203</x:f>
        <x:v>0</x:v>
      </x:c>
      <x:c r="X203" s="130" t="n">
        <x:f>U203*P203</x:f>
        <x:v>0</x:v>
      </x:c>
      <x:c r="Y203" s="130" t="n">
        <x:f>U203*Q203</x:f>
        <x:v>0</x:v>
      </x:c>
      <x:c r="Z203" s="130" t="n">
        <x:f>U203*R203</x:f>
        <x:v>0</x:v>
      </x:c>
      <x:c r="AA203" s="130" t="n">
        <x:f>U203*S203</x:f>
        <x:v>0</x:v>
      </x:c>
      <x:c r="AB203" s="130" t="n">
        <x:f>U203*T203</x:f>
        <x:v>0</x:v>
      </x:c>
    </x:row>
    <x:row r="204">
      <x:c r="A204" s="24" t="str">
        <x:f>IF('Réservations'!A204="","",'Réservations'!A204)</x:f>
      </x:c>
      <x:c r="B204" s="76" t="n">
        <x:f>IF('Réservations'!$N204&lt;&gt;"OK",0,MAX(0,MIN('Réservations'!$C204,DATE(Ouverture!$B$4,2,1))-MAX('Réservations'!$B204,DATE(Ouverture!$B$4,1,1))))</x:f>
        <x:v>0</x:v>
      </x:c>
      <x:c r="C204" s="76" t="n">
        <x:f>IF('Réservations'!$N204&lt;&gt;"OK",0,MAX(0,MIN('Réservations'!$C204,DATE(Ouverture!$B$4,3,1))-MAX('Réservations'!$B204,DATE(Ouverture!$B$4,2,1))))</x:f>
        <x:v>0</x:v>
      </x:c>
      <x:c r="D204" s="76" t="n">
        <x:f>IF('Réservations'!$N204&lt;&gt;"OK",0,MAX(0,MIN('Réservations'!$C204,DATE(Ouverture!$B$4,4,1))-MAX('Réservations'!$B204,DATE(Ouverture!$B$4,3,1))))</x:f>
        <x:v>0</x:v>
      </x:c>
      <x:c r="E204" s="76" t="n">
        <x:f>IF('Réservations'!$N204&lt;&gt;"OK",0,MAX(0,MIN('Réservations'!$C204,DATE(Ouverture!$B$4,5,1))-MAX('Réservations'!$B204,DATE(Ouverture!$B$4,4,1))))</x:f>
        <x:v>0</x:v>
      </x:c>
      <x:c r="F204" s="76" t="n">
        <x:f>IF('Réservations'!$N204&lt;&gt;"OK",0,MAX(0,MIN('Réservations'!$C204,DATE(Ouverture!$B$4,6,1))-MAX('Réservations'!$B204,DATE(Ouverture!$B$4,5,1))))</x:f>
        <x:v>0</x:v>
      </x:c>
      <x:c r="G204" s="76" t="n">
        <x:f>IF('Réservations'!$N204&lt;&gt;"OK",0,MAX(0,MIN('Réservations'!$C204,DATE(Ouverture!$B$4,7,1))-MAX('Réservations'!$B204,DATE(Ouverture!$B$4,6,1))))</x:f>
        <x:v>0</x:v>
      </x:c>
      <x:c r="H204" s="76" t="n">
        <x:f>IF('Réservations'!$N204&lt;&gt;"OK",0,MAX(0,MIN('Réservations'!$C204,DATE(Ouverture!$B$4,8,1))-MAX('Réservations'!$B204,DATE(Ouverture!$B$4,7,1))))</x:f>
        <x:v>0</x:v>
      </x:c>
      <x:c r="I204" s="76" t="n">
        <x:f>IF('Réservations'!$N204&lt;&gt;"OK",0,MAX(0,MIN('Réservations'!$C204,DATE(Ouverture!$B$4,9,1))-MAX('Réservations'!$B204,DATE(Ouverture!$B$4,8,1))))</x:f>
        <x:v>0</x:v>
      </x:c>
      <x:c r="J204" s="76" t="n">
        <x:f>IF('Réservations'!$N204&lt;&gt;"OK",0,MAX(0,MIN('Réservations'!$C204,DATE(Ouverture!$B$4,10,1))-MAX('Réservations'!$B204,DATE(Ouverture!$B$4,9,1))))</x:f>
        <x:v>0</x:v>
      </x:c>
      <x:c r="K204" s="76" t="n">
        <x:f>IF('Réservations'!$N204&lt;&gt;"OK",0,MAX(0,MIN('Réservations'!$C204,DATE(Ouverture!$B$4,11,1))-MAX('Réservations'!$B204,DATE(Ouverture!$B$4,10,1))))</x:f>
        <x:v>0</x:v>
      </x:c>
      <x:c r="L204" s="76" t="n">
        <x:f>IF('Réservations'!$N204&lt;&gt;"OK",0,MAX(0,MIN('Réservations'!$C204,DATE(Ouverture!$B$4,12,1))-MAX('Réservations'!$B204,DATE(Ouverture!$B$4,11,1))))</x:f>
        <x:v>0</x:v>
      </x:c>
      <x:c r="M204" s="76" t="n">
        <x:f>IF('Réservations'!$N204&lt;&gt;"OK",0,MAX(0,MIN('Réservations'!$C204,DATE(Ouverture!$B$4,13,1))-MAX('Réservations'!$B204,DATE(Ouverture!$B$4,12,1))))</x:f>
        <x:v>0</x:v>
      </x:c>
      <x:c r="N204" s="130" t="n">
        <x:f>IFERROR(IF('Réservations'!$N204="OK",'Réservations'!$G204/'Réservations'!$F204,0),0)</x:f>
        <x:v>0</x:v>
      </x:c>
      <x:c r="O204" s="130" t="n">
        <x:f>IFERROR(IF('Réservations'!$N204="OK",'Réservations'!$H204/'Réservations'!$F204,0),0)</x:f>
        <x:v>0</x:v>
      </x:c>
      <x:c r="P204" s="130" t="n">
        <x:f>IFERROR(IF('Réservations'!$N204="OK",'Réservations'!$I204/'Réservations'!$F204,0),0)</x:f>
        <x:v>0</x:v>
      </x:c>
      <x:c r="Q204" s="130" t="n">
        <x:f>IFERROR(IF('Réservations'!$N204="OK",'Réservations'!$J204/'Réservations'!$F204,0),0)</x:f>
        <x:v>0</x:v>
      </x:c>
      <x:c r="R204" s="130" t="n">
        <x:f>IFERROR(IF('Réservations'!$N204="OK",'Réservations'!$K204/'Réservations'!$F204,0),0)</x:f>
        <x:v>0</x:v>
      </x:c>
      <x:c r="S204" s="130" t="n">
        <x:f>IFERROR(IF('Réservations'!$N204="OK",'Réservations'!$L204/'Réservations'!$F204,0),0)</x:f>
        <x:v>0</x:v>
      </x:c>
      <x:c r="T204" s="130" t="n">
        <x:f>IFERROR(IF('Réservations'!$N204="OK",'Réservations'!$M204/'Réservations'!$F204,0),0)</x:f>
        <x:v>0</x:v>
      </x:c>
      <x:c r="U204" s="130" t="n">
        <x:f>SUM(B204:M204)</x:f>
        <x:v>0</x:v>
      </x:c>
      <x:c r="V204" s="130" t="n">
        <x:f>U204*N204</x:f>
        <x:v>0</x:v>
      </x:c>
      <x:c r="W204" s="130" t="n">
        <x:f>U204*O204</x:f>
        <x:v>0</x:v>
      </x:c>
      <x:c r="X204" s="130" t="n">
        <x:f>U204*P204</x:f>
        <x:v>0</x:v>
      </x:c>
      <x:c r="Y204" s="130" t="n">
        <x:f>U204*Q204</x:f>
        <x:v>0</x:v>
      </x:c>
      <x:c r="Z204" s="130" t="n">
        <x:f>U204*R204</x:f>
        <x:v>0</x:v>
      </x:c>
      <x:c r="AA204" s="130" t="n">
        <x:f>U204*S204</x:f>
        <x:v>0</x:v>
      </x:c>
      <x:c r="AB204" s="130" t="n">
        <x:f>U204*T204</x:f>
        <x:v>0</x:v>
      </x:c>
    </x:row>
    <x:row r="205">
      <x:c r="A205" s="24" t="str">
        <x:f>IF('Réservations'!A205="","",'Réservations'!A205)</x:f>
      </x:c>
      <x:c r="B205" s="76" t="n">
        <x:f>IF('Réservations'!$N205&lt;&gt;"OK",0,MAX(0,MIN('Réservations'!$C205,DATE(Ouverture!$B$4,2,1))-MAX('Réservations'!$B205,DATE(Ouverture!$B$4,1,1))))</x:f>
        <x:v>0</x:v>
      </x:c>
      <x:c r="C205" s="76" t="n">
        <x:f>IF('Réservations'!$N205&lt;&gt;"OK",0,MAX(0,MIN('Réservations'!$C205,DATE(Ouverture!$B$4,3,1))-MAX('Réservations'!$B205,DATE(Ouverture!$B$4,2,1))))</x:f>
        <x:v>0</x:v>
      </x:c>
      <x:c r="D205" s="76" t="n">
        <x:f>IF('Réservations'!$N205&lt;&gt;"OK",0,MAX(0,MIN('Réservations'!$C205,DATE(Ouverture!$B$4,4,1))-MAX('Réservations'!$B205,DATE(Ouverture!$B$4,3,1))))</x:f>
        <x:v>0</x:v>
      </x:c>
      <x:c r="E205" s="76" t="n">
        <x:f>IF('Réservations'!$N205&lt;&gt;"OK",0,MAX(0,MIN('Réservations'!$C205,DATE(Ouverture!$B$4,5,1))-MAX('Réservations'!$B205,DATE(Ouverture!$B$4,4,1))))</x:f>
        <x:v>0</x:v>
      </x:c>
      <x:c r="F205" s="76" t="n">
        <x:f>IF('Réservations'!$N205&lt;&gt;"OK",0,MAX(0,MIN('Réservations'!$C205,DATE(Ouverture!$B$4,6,1))-MAX('Réservations'!$B205,DATE(Ouverture!$B$4,5,1))))</x:f>
        <x:v>0</x:v>
      </x:c>
      <x:c r="G205" s="76" t="n">
        <x:f>IF('Réservations'!$N205&lt;&gt;"OK",0,MAX(0,MIN('Réservations'!$C205,DATE(Ouverture!$B$4,7,1))-MAX('Réservations'!$B205,DATE(Ouverture!$B$4,6,1))))</x:f>
        <x:v>0</x:v>
      </x:c>
      <x:c r="H205" s="76" t="n">
        <x:f>IF('Réservations'!$N205&lt;&gt;"OK",0,MAX(0,MIN('Réservations'!$C205,DATE(Ouverture!$B$4,8,1))-MAX('Réservations'!$B205,DATE(Ouverture!$B$4,7,1))))</x:f>
        <x:v>0</x:v>
      </x:c>
      <x:c r="I205" s="76" t="n">
        <x:f>IF('Réservations'!$N205&lt;&gt;"OK",0,MAX(0,MIN('Réservations'!$C205,DATE(Ouverture!$B$4,9,1))-MAX('Réservations'!$B205,DATE(Ouverture!$B$4,8,1))))</x:f>
        <x:v>0</x:v>
      </x:c>
      <x:c r="J205" s="76" t="n">
        <x:f>IF('Réservations'!$N205&lt;&gt;"OK",0,MAX(0,MIN('Réservations'!$C205,DATE(Ouverture!$B$4,10,1))-MAX('Réservations'!$B205,DATE(Ouverture!$B$4,9,1))))</x:f>
        <x:v>0</x:v>
      </x:c>
      <x:c r="K205" s="76" t="n">
        <x:f>IF('Réservations'!$N205&lt;&gt;"OK",0,MAX(0,MIN('Réservations'!$C205,DATE(Ouverture!$B$4,11,1))-MAX('Réservations'!$B205,DATE(Ouverture!$B$4,10,1))))</x:f>
        <x:v>0</x:v>
      </x:c>
      <x:c r="L205" s="76" t="n">
        <x:f>IF('Réservations'!$N205&lt;&gt;"OK",0,MAX(0,MIN('Réservations'!$C205,DATE(Ouverture!$B$4,12,1))-MAX('Réservations'!$B205,DATE(Ouverture!$B$4,11,1))))</x:f>
        <x:v>0</x:v>
      </x:c>
      <x:c r="M205" s="76" t="n">
        <x:f>IF('Réservations'!$N205&lt;&gt;"OK",0,MAX(0,MIN('Réservations'!$C205,DATE(Ouverture!$B$4,13,1))-MAX('Réservations'!$B205,DATE(Ouverture!$B$4,12,1))))</x:f>
        <x:v>0</x:v>
      </x:c>
      <x:c r="N205" s="130" t="n">
        <x:f>IFERROR(IF('Réservations'!$N205="OK",'Réservations'!$G205/'Réservations'!$F205,0),0)</x:f>
        <x:v>0</x:v>
      </x:c>
      <x:c r="O205" s="130" t="n">
        <x:f>IFERROR(IF('Réservations'!$N205="OK",'Réservations'!$H205/'Réservations'!$F205,0),0)</x:f>
        <x:v>0</x:v>
      </x:c>
      <x:c r="P205" s="130" t="n">
        <x:f>IFERROR(IF('Réservations'!$N205="OK",'Réservations'!$I205/'Réservations'!$F205,0),0)</x:f>
        <x:v>0</x:v>
      </x:c>
      <x:c r="Q205" s="130" t="n">
        <x:f>IFERROR(IF('Réservations'!$N205="OK",'Réservations'!$J205/'Réservations'!$F205,0),0)</x:f>
        <x:v>0</x:v>
      </x:c>
      <x:c r="R205" s="130" t="n">
        <x:f>IFERROR(IF('Réservations'!$N205="OK",'Réservations'!$K205/'Réservations'!$F205,0),0)</x:f>
        <x:v>0</x:v>
      </x:c>
      <x:c r="S205" s="130" t="n">
        <x:f>IFERROR(IF('Réservations'!$N205="OK",'Réservations'!$L205/'Réservations'!$F205,0),0)</x:f>
        <x:v>0</x:v>
      </x:c>
      <x:c r="T205" s="130" t="n">
        <x:f>IFERROR(IF('Réservations'!$N205="OK",'Réservations'!$M205/'Réservations'!$F205,0),0)</x:f>
        <x:v>0</x:v>
      </x:c>
      <x:c r="U205" s="130" t="n">
        <x:f>SUM(B205:M205)</x:f>
        <x:v>0</x:v>
      </x:c>
      <x:c r="V205" s="130" t="n">
        <x:f>U205*N205</x:f>
        <x:v>0</x:v>
      </x:c>
      <x:c r="W205" s="130" t="n">
        <x:f>U205*O205</x:f>
        <x:v>0</x:v>
      </x:c>
      <x:c r="X205" s="130" t="n">
        <x:f>U205*P205</x:f>
        <x:v>0</x:v>
      </x:c>
      <x:c r="Y205" s="130" t="n">
        <x:f>U205*Q205</x:f>
        <x:v>0</x:v>
      </x:c>
      <x:c r="Z205" s="130" t="n">
        <x:f>U205*R205</x:f>
        <x:v>0</x:v>
      </x:c>
      <x:c r="AA205" s="130" t="n">
        <x:f>U205*S205</x:f>
        <x:v>0</x:v>
      </x:c>
      <x:c r="AB205" s="130" t="n">
        <x:f>U205*T205</x:f>
        <x:v>0</x:v>
      </x:c>
    </x:row>
    <x:row r="206">
      <x:c r="A206" s="24" t="str">
        <x:f>IF('Réservations'!A206="","",'Réservations'!A206)</x:f>
      </x:c>
      <x:c r="B206" s="76" t="n">
        <x:f>IF('Réservations'!$N206&lt;&gt;"OK",0,MAX(0,MIN('Réservations'!$C206,DATE(Ouverture!$B$4,2,1))-MAX('Réservations'!$B206,DATE(Ouverture!$B$4,1,1))))</x:f>
        <x:v>0</x:v>
      </x:c>
      <x:c r="C206" s="76" t="n">
        <x:f>IF('Réservations'!$N206&lt;&gt;"OK",0,MAX(0,MIN('Réservations'!$C206,DATE(Ouverture!$B$4,3,1))-MAX('Réservations'!$B206,DATE(Ouverture!$B$4,2,1))))</x:f>
        <x:v>0</x:v>
      </x:c>
      <x:c r="D206" s="76" t="n">
        <x:f>IF('Réservations'!$N206&lt;&gt;"OK",0,MAX(0,MIN('Réservations'!$C206,DATE(Ouverture!$B$4,4,1))-MAX('Réservations'!$B206,DATE(Ouverture!$B$4,3,1))))</x:f>
        <x:v>0</x:v>
      </x:c>
      <x:c r="E206" s="76" t="n">
        <x:f>IF('Réservations'!$N206&lt;&gt;"OK",0,MAX(0,MIN('Réservations'!$C206,DATE(Ouverture!$B$4,5,1))-MAX('Réservations'!$B206,DATE(Ouverture!$B$4,4,1))))</x:f>
        <x:v>0</x:v>
      </x:c>
      <x:c r="F206" s="76" t="n">
        <x:f>IF('Réservations'!$N206&lt;&gt;"OK",0,MAX(0,MIN('Réservations'!$C206,DATE(Ouverture!$B$4,6,1))-MAX('Réservations'!$B206,DATE(Ouverture!$B$4,5,1))))</x:f>
        <x:v>0</x:v>
      </x:c>
      <x:c r="G206" s="76" t="n">
        <x:f>IF('Réservations'!$N206&lt;&gt;"OK",0,MAX(0,MIN('Réservations'!$C206,DATE(Ouverture!$B$4,7,1))-MAX('Réservations'!$B206,DATE(Ouverture!$B$4,6,1))))</x:f>
        <x:v>0</x:v>
      </x:c>
      <x:c r="H206" s="76" t="n">
        <x:f>IF('Réservations'!$N206&lt;&gt;"OK",0,MAX(0,MIN('Réservations'!$C206,DATE(Ouverture!$B$4,8,1))-MAX('Réservations'!$B206,DATE(Ouverture!$B$4,7,1))))</x:f>
        <x:v>0</x:v>
      </x:c>
      <x:c r="I206" s="76" t="n">
        <x:f>IF('Réservations'!$N206&lt;&gt;"OK",0,MAX(0,MIN('Réservations'!$C206,DATE(Ouverture!$B$4,9,1))-MAX('Réservations'!$B206,DATE(Ouverture!$B$4,8,1))))</x:f>
        <x:v>0</x:v>
      </x:c>
      <x:c r="J206" s="76" t="n">
        <x:f>IF('Réservations'!$N206&lt;&gt;"OK",0,MAX(0,MIN('Réservations'!$C206,DATE(Ouverture!$B$4,10,1))-MAX('Réservations'!$B206,DATE(Ouverture!$B$4,9,1))))</x:f>
        <x:v>0</x:v>
      </x:c>
      <x:c r="K206" s="76" t="n">
        <x:f>IF('Réservations'!$N206&lt;&gt;"OK",0,MAX(0,MIN('Réservations'!$C206,DATE(Ouverture!$B$4,11,1))-MAX('Réservations'!$B206,DATE(Ouverture!$B$4,10,1))))</x:f>
        <x:v>0</x:v>
      </x:c>
      <x:c r="L206" s="76" t="n">
        <x:f>IF('Réservations'!$N206&lt;&gt;"OK",0,MAX(0,MIN('Réservations'!$C206,DATE(Ouverture!$B$4,12,1))-MAX('Réservations'!$B206,DATE(Ouverture!$B$4,11,1))))</x:f>
        <x:v>0</x:v>
      </x:c>
      <x:c r="M206" s="76" t="n">
        <x:f>IF('Réservations'!$N206&lt;&gt;"OK",0,MAX(0,MIN('Réservations'!$C206,DATE(Ouverture!$B$4,13,1))-MAX('Réservations'!$B206,DATE(Ouverture!$B$4,12,1))))</x:f>
        <x:v>0</x:v>
      </x:c>
      <x:c r="N206" s="130" t="n">
        <x:f>IFERROR(IF('Réservations'!$N206="OK",'Réservations'!$G206/'Réservations'!$F206,0),0)</x:f>
        <x:v>0</x:v>
      </x:c>
      <x:c r="O206" s="130" t="n">
        <x:f>IFERROR(IF('Réservations'!$N206="OK",'Réservations'!$H206/'Réservations'!$F206,0),0)</x:f>
        <x:v>0</x:v>
      </x:c>
      <x:c r="P206" s="130" t="n">
        <x:f>IFERROR(IF('Réservations'!$N206="OK",'Réservations'!$I206/'Réservations'!$F206,0),0)</x:f>
        <x:v>0</x:v>
      </x:c>
      <x:c r="Q206" s="130" t="n">
        <x:f>IFERROR(IF('Réservations'!$N206="OK",'Réservations'!$J206/'Réservations'!$F206,0),0)</x:f>
        <x:v>0</x:v>
      </x:c>
      <x:c r="R206" s="130" t="n">
        <x:f>IFERROR(IF('Réservations'!$N206="OK",'Réservations'!$K206/'Réservations'!$F206,0),0)</x:f>
        <x:v>0</x:v>
      </x:c>
      <x:c r="S206" s="130" t="n">
        <x:f>IFERROR(IF('Réservations'!$N206="OK",'Réservations'!$L206/'Réservations'!$F206,0),0)</x:f>
        <x:v>0</x:v>
      </x:c>
      <x:c r="T206" s="130" t="n">
        <x:f>IFERROR(IF('Réservations'!$N206="OK",'Réservations'!$M206/'Réservations'!$F206,0),0)</x:f>
        <x:v>0</x:v>
      </x:c>
      <x:c r="U206" s="130" t="n">
        <x:f>SUM(B206:M206)</x:f>
        <x:v>0</x:v>
      </x:c>
      <x:c r="V206" s="130" t="n">
        <x:f>U206*N206</x:f>
        <x:v>0</x:v>
      </x:c>
      <x:c r="W206" s="130" t="n">
        <x:f>U206*O206</x:f>
        <x:v>0</x:v>
      </x:c>
      <x:c r="X206" s="130" t="n">
        <x:f>U206*P206</x:f>
        <x:v>0</x:v>
      </x:c>
      <x:c r="Y206" s="130" t="n">
        <x:f>U206*Q206</x:f>
        <x:v>0</x:v>
      </x:c>
      <x:c r="Z206" s="130" t="n">
        <x:f>U206*R206</x:f>
        <x:v>0</x:v>
      </x:c>
      <x:c r="AA206" s="130" t="n">
        <x:f>U206*S206</x:f>
        <x:v>0</x:v>
      </x:c>
      <x:c r="AB206" s="130" t="n">
        <x:f>U206*T206</x:f>
        <x:v>0</x:v>
      </x:c>
    </x:row>
    <x:row r="207">
      <x:c r="A207" s="24" t="str">
        <x:f>IF('Réservations'!A207="","",'Réservations'!A207)</x:f>
      </x:c>
      <x:c r="B207" s="76" t="n">
        <x:f>IF('Réservations'!$N207&lt;&gt;"OK",0,MAX(0,MIN('Réservations'!$C207,DATE(Ouverture!$B$4,2,1))-MAX('Réservations'!$B207,DATE(Ouverture!$B$4,1,1))))</x:f>
        <x:v>0</x:v>
      </x:c>
      <x:c r="C207" s="76" t="n">
        <x:f>IF('Réservations'!$N207&lt;&gt;"OK",0,MAX(0,MIN('Réservations'!$C207,DATE(Ouverture!$B$4,3,1))-MAX('Réservations'!$B207,DATE(Ouverture!$B$4,2,1))))</x:f>
        <x:v>0</x:v>
      </x:c>
      <x:c r="D207" s="76" t="n">
        <x:f>IF('Réservations'!$N207&lt;&gt;"OK",0,MAX(0,MIN('Réservations'!$C207,DATE(Ouverture!$B$4,4,1))-MAX('Réservations'!$B207,DATE(Ouverture!$B$4,3,1))))</x:f>
        <x:v>0</x:v>
      </x:c>
      <x:c r="E207" s="76" t="n">
        <x:f>IF('Réservations'!$N207&lt;&gt;"OK",0,MAX(0,MIN('Réservations'!$C207,DATE(Ouverture!$B$4,5,1))-MAX('Réservations'!$B207,DATE(Ouverture!$B$4,4,1))))</x:f>
        <x:v>0</x:v>
      </x:c>
      <x:c r="F207" s="76" t="n">
        <x:f>IF('Réservations'!$N207&lt;&gt;"OK",0,MAX(0,MIN('Réservations'!$C207,DATE(Ouverture!$B$4,6,1))-MAX('Réservations'!$B207,DATE(Ouverture!$B$4,5,1))))</x:f>
        <x:v>0</x:v>
      </x:c>
      <x:c r="G207" s="76" t="n">
        <x:f>IF('Réservations'!$N207&lt;&gt;"OK",0,MAX(0,MIN('Réservations'!$C207,DATE(Ouverture!$B$4,7,1))-MAX('Réservations'!$B207,DATE(Ouverture!$B$4,6,1))))</x:f>
        <x:v>0</x:v>
      </x:c>
      <x:c r="H207" s="76" t="n">
        <x:f>IF('Réservations'!$N207&lt;&gt;"OK",0,MAX(0,MIN('Réservations'!$C207,DATE(Ouverture!$B$4,8,1))-MAX('Réservations'!$B207,DATE(Ouverture!$B$4,7,1))))</x:f>
        <x:v>0</x:v>
      </x:c>
      <x:c r="I207" s="76" t="n">
        <x:f>IF('Réservations'!$N207&lt;&gt;"OK",0,MAX(0,MIN('Réservations'!$C207,DATE(Ouverture!$B$4,9,1))-MAX('Réservations'!$B207,DATE(Ouverture!$B$4,8,1))))</x:f>
        <x:v>0</x:v>
      </x:c>
      <x:c r="J207" s="76" t="n">
        <x:f>IF('Réservations'!$N207&lt;&gt;"OK",0,MAX(0,MIN('Réservations'!$C207,DATE(Ouverture!$B$4,10,1))-MAX('Réservations'!$B207,DATE(Ouverture!$B$4,9,1))))</x:f>
        <x:v>0</x:v>
      </x:c>
      <x:c r="K207" s="76" t="n">
        <x:f>IF('Réservations'!$N207&lt;&gt;"OK",0,MAX(0,MIN('Réservations'!$C207,DATE(Ouverture!$B$4,11,1))-MAX('Réservations'!$B207,DATE(Ouverture!$B$4,10,1))))</x:f>
        <x:v>0</x:v>
      </x:c>
      <x:c r="L207" s="76" t="n">
        <x:f>IF('Réservations'!$N207&lt;&gt;"OK",0,MAX(0,MIN('Réservations'!$C207,DATE(Ouverture!$B$4,12,1))-MAX('Réservations'!$B207,DATE(Ouverture!$B$4,11,1))))</x:f>
        <x:v>0</x:v>
      </x:c>
      <x:c r="M207" s="76" t="n">
        <x:f>IF('Réservations'!$N207&lt;&gt;"OK",0,MAX(0,MIN('Réservations'!$C207,DATE(Ouverture!$B$4,13,1))-MAX('Réservations'!$B207,DATE(Ouverture!$B$4,12,1))))</x:f>
        <x:v>0</x:v>
      </x:c>
      <x:c r="N207" s="130" t="n">
        <x:f>IFERROR(IF('Réservations'!$N207="OK",'Réservations'!$G207/'Réservations'!$F207,0),0)</x:f>
        <x:v>0</x:v>
      </x:c>
      <x:c r="O207" s="130" t="n">
        <x:f>IFERROR(IF('Réservations'!$N207="OK",'Réservations'!$H207/'Réservations'!$F207,0),0)</x:f>
        <x:v>0</x:v>
      </x:c>
      <x:c r="P207" s="130" t="n">
        <x:f>IFERROR(IF('Réservations'!$N207="OK",'Réservations'!$I207/'Réservations'!$F207,0),0)</x:f>
        <x:v>0</x:v>
      </x:c>
      <x:c r="Q207" s="130" t="n">
        <x:f>IFERROR(IF('Réservations'!$N207="OK",'Réservations'!$J207/'Réservations'!$F207,0),0)</x:f>
        <x:v>0</x:v>
      </x:c>
      <x:c r="R207" s="130" t="n">
        <x:f>IFERROR(IF('Réservations'!$N207="OK",'Réservations'!$K207/'Réservations'!$F207,0),0)</x:f>
        <x:v>0</x:v>
      </x:c>
      <x:c r="S207" s="130" t="n">
        <x:f>IFERROR(IF('Réservations'!$N207="OK",'Réservations'!$L207/'Réservations'!$F207,0),0)</x:f>
        <x:v>0</x:v>
      </x:c>
      <x:c r="T207" s="130" t="n">
        <x:f>IFERROR(IF('Réservations'!$N207="OK",'Réservations'!$M207/'Réservations'!$F207,0),0)</x:f>
        <x:v>0</x:v>
      </x:c>
      <x:c r="U207" s="130" t="n">
        <x:f>SUM(B207:M207)</x:f>
        <x:v>0</x:v>
      </x:c>
      <x:c r="V207" s="130" t="n">
        <x:f>U207*N207</x:f>
        <x:v>0</x:v>
      </x:c>
      <x:c r="W207" s="130" t="n">
        <x:f>U207*O207</x:f>
        <x:v>0</x:v>
      </x:c>
      <x:c r="X207" s="130" t="n">
        <x:f>U207*P207</x:f>
        <x:v>0</x:v>
      </x:c>
      <x:c r="Y207" s="130" t="n">
        <x:f>U207*Q207</x:f>
        <x:v>0</x:v>
      </x:c>
      <x:c r="Z207" s="130" t="n">
        <x:f>U207*R207</x:f>
        <x:v>0</x:v>
      </x:c>
      <x:c r="AA207" s="130" t="n">
        <x:f>U207*S207</x:f>
        <x:v>0</x:v>
      </x:c>
      <x:c r="AB207" s="130" t="n">
        <x:f>U207*T207</x:f>
        <x:v>0</x:v>
      </x:c>
    </x:row>
    <x:row r="208">
      <x:c r="A208" s="24" t="str">
        <x:f>IF('Réservations'!A208="","",'Réservations'!A208)</x:f>
      </x:c>
      <x:c r="B208" s="76" t="n">
        <x:f>IF('Réservations'!$N208&lt;&gt;"OK",0,MAX(0,MIN('Réservations'!$C208,DATE(Ouverture!$B$4,2,1))-MAX('Réservations'!$B208,DATE(Ouverture!$B$4,1,1))))</x:f>
        <x:v>0</x:v>
      </x:c>
      <x:c r="C208" s="76" t="n">
        <x:f>IF('Réservations'!$N208&lt;&gt;"OK",0,MAX(0,MIN('Réservations'!$C208,DATE(Ouverture!$B$4,3,1))-MAX('Réservations'!$B208,DATE(Ouverture!$B$4,2,1))))</x:f>
        <x:v>0</x:v>
      </x:c>
      <x:c r="D208" s="76" t="n">
        <x:f>IF('Réservations'!$N208&lt;&gt;"OK",0,MAX(0,MIN('Réservations'!$C208,DATE(Ouverture!$B$4,4,1))-MAX('Réservations'!$B208,DATE(Ouverture!$B$4,3,1))))</x:f>
        <x:v>0</x:v>
      </x:c>
      <x:c r="E208" s="76" t="n">
        <x:f>IF('Réservations'!$N208&lt;&gt;"OK",0,MAX(0,MIN('Réservations'!$C208,DATE(Ouverture!$B$4,5,1))-MAX('Réservations'!$B208,DATE(Ouverture!$B$4,4,1))))</x:f>
        <x:v>0</x:v>
      </x:c>
      <x:c r="F208" s="76" t="n">
        <x:f>IF('Réservations'!$N208&lt;&gt;"OK",0,MAX(0,MIN('Réservations'!$C208,DATE(Ouverture!$B$4,6,1))-MAX('Réservations'!$B208,DATE(Ouverture!$B$4,5,1))))</x:f>
        <x:v>0</x:v>
      </x:c>
      <x:c r="G208" s="76" t="n">
        <x:f>IF('Réservations'!$N208&lt;&gt;"OK",0,MAX(0,MIN('Réservations'!$C208,DATE(Ouverture!$B$4,7,1))-MAX('Réservations'!$B208,DATE(Ouverture!$B$4,6,1))))</x:f>
        <x:v>0</x:v>
      </x:c>
      <x:c r="H208" s="76" t="n">
        <x:f>IF('Réservations'!$N208&lt;&gt;"OK",0,MAX(0,MIN('Réservations'!$C208,DATE(Ouverture!$B$4,8,1))-MAX('Réservations'!$B208,DATE(Ouverture!$B$4,7,1))))</x:f>
        <x:v>0</x:v>
      </x:c>
      <x:c r="I208" s="76" t="n">
        <x:f>IF('Réservations'!$N208&lt;&gt;"OK",0,MAX(0,MIN('Réservations'!$C208,DATE(Ouverture!$B$4,9,1))-MAX('Réservations'!$B208,DATE(Ouverture!$B$4,8,1))))</x:f>
        <x:v>0</x:v>
      </x:c>
      <x:c r="J208" s="76" t="n">
        <x:f>IF('Réservations'!$N208&lt;&gt;"OK",0,MAX(0,MIN('Réservations'!$C208,DATE(Ouverture!$B$4,10,1))-MAX('Réservations'!$B208,DATE(Ouverture!$B$4,9,1))))</x:f>
        <x:v>0</x:v>
      </x:c>
      <x:c r="K208" s="76" t="n">
        <x:f>IF('Réservations'!$N208&lt;&gt;"OK",0,MAX(0,MIN('Réservations'!$C208,DATE(Ouverture!$B$4,11,1))-MAX('Réservations'!$B208,DATE(Ouverture!$B$4,10,1))))</x:f>
        <x:v>0</x:v>
      </x:c>
      <x:c r="L208" s="76" t="n">
        <x:f>IF('Réservations'!$N208&lt;&gt;"OK",0,MAX(0,MIN('Réservations'!$C208,DATE(Ouverture!$B$4,12,1))-MAX('Réservations'!$B208,DATE(Ouverture!$B$4,11,1))))</x:f>
        <x:v>0</x:v>
      </x:c>
      <x:c r="M208" s="76" t="n">
        <x:f>IF('Réservations'!$N208&lt;&gt;"OK",0,MAX(0,MIN('Réservations'!$C208,DATE(Ouverture!$B$4,13,1))-MAX('Réservations'!$B208,DATE(Ouverture!$B$4,12,1))))</x:f>
        <x:v>0</x:v>
      </x:c>
      <x:c r="N208" s="130" t="n">
        <x:f>IFERROR(IF('Réservations'!$N208="OK",'Réservations'!$G208/'Réservations'!$F208,0),0)</x:f>
        <x:v>0</x:v>
      </x:c>
      <x:c r="O208" s="130" t="n">
        <x:f>IFERROR(IF('Réservations'!$N208="OK",'Réservations'!$H208/'Réservations'!$F208,0),0)</x:f>
        <x:v>0</x:v>
      </x:c>
      <x:c r="P208" s="130" t="n">
        <x:f>IFERROR(IF('Réservations'!$N208="OK",'Réservations'!$I208/'Réservations'!$F208,0),0)</x:f>
        <x:v>0</x:v>
      </x:c>
      <x:c r="Q208" s="130" t="n">
        <x:f>IFERROR(IF('Réservations'!$N208="OK",'Réservations'!$J208/'Réservations'!$F208,0),0)</x:f>
        <x:v>0</x:v>
      </x:c>
      <x:c r="R208" s="130" t="n">
        <x:f>IFERROR(IF('Réservations'!$N208="OK",'Réservations'!$K208/'Réservations'!$F208,0),0)</x:f>
        <x:v>0</x:v>
      </x:c>
      <x:c r="S208" s="130" t="n">
        <x:f>IFERROR(IF('Réservations'!$N208="OK",'Réservations'!$L208/'Réservations'!$F208,0),0)</x:f>
        <x:v>0</x:v>
      </x:c>
      <x:c r="T208" s="130" t="n">
        <x:f>IFERROR(IF('Réservations'!$N208="OK",'Réservations'!$M208/'Réservations'!$F208,0),0)</x:f>
        <x:v>0</x:v>
      </x:c>
      <x:c r="U208" s="130" t="n">
        <x:f>SUM(B208:M208)</x:f>
        <x:v>0</x:v>
      </x:c>
      <x:c r="V208" s="130" t="n">
        <x:f>U208*N208</x:f>
        <x:v>0</x:v>
      </x:c>
      <x:c r="W208" s="130" t="n">
        <x:f>U208*O208</x:f>
        <x:v>0</x:v>
      </x:c>
      <x:c r="X208" s="130" t="n">
        <x:f>U208*P208</x:f>
        <x:v>0</x:v>
      </x:c>
      <x:c r="Y208" s="130" t="n">
        <x:f>U208*Q208</x:f>
        <x:v>0</x:v>
      </x:c>
      <x:c r="Z208" s="130" t="n">
        <x:f>U208*R208</x:f>
        <x:v>0</x:v>
      </x:c>
      <x:c r="AA208" s="130" t="n">
        <x:f>U208*S208</x:f>
        <x:v>0</x:v>
      </x:c>
      <x:c r="AB208" s="130" t="n">
        <x:f>U208*T208</x:f>
        <x:v>0</x:v>
      </x:c>
    </x:row>
    <x:row r="209">
      <x:c r="A209" s="24" t="str">
        <x:f>IF('Réservations'!A209="","",'Réservations'!A209)</x:f>
      </x:c>
      <x:c r="B209" s="76" t="n">
        <x:f>IF('Réservations'!$N209&lt;&gt;"OK",0,MAX(0,MIN('Réservations'!$C209,DATE(Ouverture!$B$4,2,1))-MAX('Réservations'!$B209,DATE(Ouverture!$B$4,1,1))))</x:f>
        <x:v>0</x:v>
      </x:c>
      <x:c r="C209" s="76" t="n">
        <x:f>IF('Réservations'!$N209&lt;&gt;"OK",0,MAX(0,MIN('Réservations'!$C209,DATE(Ouverture!$B$4,3,1))-MAX('Réservations'!$B209,DATE(Ouverture!$B$4,2,1))))</x:f>
        <x:v>0</x:v>
      </x:c>
      <x:c r="D209" s="76" t="n">
        <x:f>IF('Réservations'!$N209&lt;&gt;"OK",0,MAX(0,MIN('Réservations'!$C209,DATE(Ouverture!$B$4,4,1))-MAX('Réservations'!$B209,DATE(Ouverture!$B$4,3,1))))</x:f>
        <x:v>0</x:v>
      </x:c>
      <x:c r="E209" s="76" t="n">
        <x:f>IF('Réservations'!$N209&lt;&gt;"OK",0,MAX(0,MIN('Réservations'!$C209,DATE(Ouverture!$B$4,5,1))-MAX('Réservations'!$B209,DATE(Ouverture!$B$4,4,1))))</x:f>
        <x:v>0</x:v>
      </x:c>
      <x:c r="F209" s="76" t="n">
        <x:f>IF('Réservations'!$N209&lt;&gt;"OK",0,MAX(0,MIN('Réservations'!$C209,DATE(Ouverture!$B$4,6,1))-MAX('Réservations'!$B209,DATE(Ouverture!$B$4,5,1))))</x:f>
        <x:v>0</x:v>
      </x:c>
      <x:c r="G209" s="76" t="n">
        <x:f>IF('Réservations'!$N209&lt;&gt;"OK",0,MAX(0,MIN('Réservations'!$C209,DATE(Ouverture!$B$4,7,1))-MAX('Réservations'!$B209,DATE(Ouverture!$B$4,6,1))))</x:f>
        <x:v>0</x:v>
      </x:c>
      <x:c r="H209" s="76" t="n">
        <x:f>IF('Réservations'!$N209&lt;&gt;"OK",0,MAX(0,MIN('Réservations'!$C209,DATE(Ouverture!$B$4,8,1))-MAX('Réservations'!$B209,DATE(Ouverture!$B$4,7,1))))</x:f>
        <x:v>0</x:v>
      </x:c>
      <x:c r="I209" s="76" t="n">
        <x:f>IF('Réservations'!$N209&lt;&gt;"OK",0,MAX(0,MIN('Réservations'!$C209,DATE(Ouverture!$B$4,9,1))-MAX('Réservations'!$B209,DATE(Ouverture!$B$4,8,1))))</x:f>
        <x:v>0</x:v>
      </x:c>
      <x:c r="J209" s="76" t="n">
        <x:f>IF('Réservations'!$N209&lt;&gt;"OK",0,MAX(0,MIN('Réservations'!$C209,DATE(Ouverture!$B$4,10,1))-MAX('Réservations'!$B209,DATE(Ouverture!$B$4,9,1))))</x:f>
        <x:v>0</x:v>
      </x:c>
      <x:c r="K209" s="76" t="n">
        <x:f>IF('Réservations'!$N209&lt;&gt;"OK",0,MAX(0,MIN('Réservations'!$C209,DATE(Ouverture!$B$4,11,1))-MAX('Réservations'!$B209,DATE(Ouverture!$B$4,10,1))))</x:f>
        <x:v>0</x:v>
      </x:c>
      <x:c r="L209" s="76" t="n">
        <x:f>IF('Réservations'!$N209&lt;&gt;"OK",0,MAX(0,MIN('Réservations'!$C209,DATE(Ouverture!$B$4,12,1))-MAX('Réservations'!$B209,DATE(Ouverture!$B$4,11,1))))</x:f>
        <x:v>0</x:v>
      </x:c>
      <x:c r="M209" s="76" t="n">
        <x:f>IF('Réservations'!$N209&lt;&gt;"OK",0,MAX(0,MIN('Réservations'!$C209,DATE(Ouverture!$B$4,13,1))-MAX('Réservations'!$B209,DATE(Ouverture!$B$4,12,1))))</x:f>
        <x:v>0</x:v>
      </x:c>
      <x:c r="N209" s="130" t="n">
        <x:f>IFERROR(IF('Réservations'!$N209="OK",'Réservations'!$G209/'Réservations'!$F209,0),0)</x:f>
        <x:v>0</x:v>
      </x:c>
      <x:c r="O209" s="130" t="n">
        <x:f>IFERROR(IF('Réservations'!$N209="OK",'Réservations'!$H209/'Réservations'!$F209,0),0)</x:f>
        <x:v>0</x:v>
      </x:c>
      <x:c r="P209" s="130" t="n">
        <x:f>IFERROR(IF('Réservations'!$N209="OK",'Réservations'!$I209/'Réservations'!$F209,0),0)</x:f>
        <x:v>0</x:v>
      </x:c>
      <x:c r="Q209" s="130" t="n">
        <x:f>IFERROR(IF('Réservations'!$N209="OK",'Réservations'!$J209/'Réservations'!$F209,0),0)</x:f>
        <x:v>0</x:v>
      </x:c>
      <x:c r="R209" s="130" t="n">
        <x:f>IFERROR(IF('Réservations'!$N209="OK",'Réservations'!$K209/'Réservations'!$F209,0),0)</x:f>
        <x:v>0</x:v>
      </x:c>
      <x:c r="S209" s="130" t="n">
        <x:f>IFERROR(IF('Réservations'!$N209="OK",'Réservations'!$L209/'Réservations'!$F209,0),0)</x:f>
        <x:v>0</x:v>
      </x:c>
      <x:c r="T209" s="130" t="n">
        <x:f>IFERROR(IF('Réservations'!$N209="OK",'Réservations'!$M209/'Réservations'!$F209,0),0)</x:f>
        <x:v>0</x:v>
      </x:c>
      <x:c r="U209" s="130" t="n">
        <x:f>SUM(B209:M209)</x:f>
        <x:v>0</x:v>
      </x:c>
      <x:c r="V209" s="130" t="n">
        <x:f>U209*N209</x:f>
        <x:v>0</x:v>
      </x:c>
      <x:c r="W209" s="130" t="n">
        <x:f>U209*O209</x:f>
        <x:v>0</x:v>
      </x:c>
      <x:c r="X209" s="130" t="n">
        <x:f>U209*P209</x:f>
        <x:v>0</x:v>
      </x:c>
      <x:c r="Y209" s="130" t="n">
        <x:f>U209*Q209</x:f>
        <x:v>0</x:v>
      </x:c>
      <x:c r="Z209" s="130" t="n">
        <x:f>U209*R209</x:f>
        <x:v>0</x:v>
      </x:c>
      <x:c r="AA209" s="130" t="n">
        <x:f>U209*S209</x:f>
        <x:v>0</x:v>
      </x:c>
      <x:c r="AB209" s="130" t="n">
        <x:f>U209*T209</x:f>
        <x:v>0</x:v>
      </x:c>
    </x:row>
    <x:row r="210">
      <x:c r="A210" s="24" t="str">
        <x:f>IF('Réservations'!A210="","",'Réservations'!A210)</x:f>
      </x:c>
      <x:c r="B210" s="76" t="n">
        <x:f>IF('Réservations'!$N210&lt;&gt;"OK",0,MAX(0,MIN('Réservations'!$C210,DATE(Ouverture!$B$4,2,1))-MAX('Réservations'!$B210,DATE(Ouverture!$B$4,1,1))))</x:f>
        <x:v>0</x:v>
      </x:c>
      <x:c r="C210" s="76" t="n">
        <x:f>IF('Réservations'!$N210&lt;&gt;"OK",0,MAX(0,MIN('Réservations'!$C210,DATE(Ouverture!$B$4,3,1))-MAX('Réservations'!$B210,DATE(Ouverture!$B$4,2,1))))</x:f>
        <x:v>0</x:v>
      </x:c>
      <x:c r="D210" s="76" t="n">
        <x:f>IF('Réservations'!$N210&lt;&gt;"OK",0,MAX(0,MIN('Réservations'!$C210,DATE(Ouverture!$B$4,4,1))-MAX('Réservations'!$B210,DATE(Ouverture!$B$4,3,1))))</x:f>
        <x:v>0</x:v>
      </x:c>
      <x:c r="E210" s="76" t="n">
        <x:f>IF('Réservations'!$N210&lt;&gt;"OK",0,MAX(0,MIN('Réservations'!$C210,DATE(Ouverture!$B$4,5,1))-MAX('Réservations'!$B210,DATE(Ouverture!$B$4,4,1))))</x:f>
        <x:v>0</x:v>
      </x:c>
      <x:c r="F210" s="76" t="n">
        <x:f>IF('Réservations'!$N210&lt;&gt;"OK",0,MAX(0,MIN('Réservations'!$C210,DATE(Ouverture!$B$4,6,1))-MAX('Réservations'!$B210,DATE(Ouverture!$B$4,5,1))))</x:f>
        <x:v>0</x:v>
      </x:c>
      <x:c r="G210" s="76" t="n">
        <x:f>IF('Réservations'!$N210&lt;&gt;"OK",0,MAX(0,MIN('Réservations'!$C210,DATE(Ouverture!$B$4,7,1))-MAX('Réservations'!$B210,DATE(Ouverture!$B$4,6,1))))</x:f>
        <x:v>0</x:v>
      </x:c>
      <x:c r="H210" s="76" t="n">
        <x:f>IF('Réservations'!$N210&lt;&gt;"OK",0,MAX(0,MIN('Réservations'!$C210,DATE(Ouverture!$B$4,8,1))-MAX('Réservations'!$B210,DATE(Ouverture!$B$4,7,1))))</x:f>
        <x:v>0</x:v>
      </x:c>
      <x:c r="I210" s="76" t="n">
        <x:f>IF('Réservations'!$N210&lt;&gt;"OK",0,MAX(0,MIN('Réservations'!$C210,DATE(Ouverture!$B$4,9,1))-MAX('Réservations'!$B210,DATE(Ouverture!$B$4,8,1))))</x:f>
        <x:v>0</x:v>
      </x:c>
      <x:c r="J210" s="76" t="n">
        <x:f>IF('Réservations'!$N210&lt;&gt;"OK",0,MAX(0,MIN('Réservations'!$C210,DATE(Ouverture!$B$4,10,1))-MAX('Réservations'!$B210,DATE(Ouverture!$B$4,9,1))))</x:f>
        <x:v>0</x:v>
      </x:c>
      <x:c r="K210" s="76" t="n">
        <x:f>IF('Réservations'!$N210&lt;&gt;"OK",0,MAX(0,MIN('Réservations'!$C210,DATE(Ouverture!$B$4,11,1))-MAX('Réservations'!$B210,DATE(Ouverture!$B$4,10,1))))</x:f>
        <x:v>0</x:v>
      </x:c>
      <x:c r="L210" s="76" t="n">
        <x:f>IF('Réservations'!$N210&lt;&gt;"OK",0,MAX(0,MIN('Réservations'!$C210,DATE(Ouverture!$B$4,12,1))-MAX('Réservations'!$B210,DATE(Ouverture!$B$4,11,1))))</x:f>
        <x:v>0</x:v>
      </x:c>
      <x:c r="M210" s="76" t="n">
        <x:f>IF('Réservations'!$N210&lt;&gt;"OK",0,MAX(0,MIN('Réservations'!$C210,DATE(Ouverture!$B$4,13,1))-MAX('Réservations'!$B210,DATE(Ouverture!$B$4,12,1))))</x:f>
        <x:v>0</x:v>
      </x:c>
      <x:c r="N210" s="130" t="n">
        <x:f>IFERROR(IF('Réservations'!$N210="OK",'Réservations'!$G210/'Réservations'!$F210,0),0)</x:f>
        <x:v>0</x:v>
      </x:c>
      <x:c r="O210" s="130" t="n">
        <x:f>IFERROR(IF('Réservations'!$N210="OK",'Réservations'!$H210/'Réservations'!$F210,0),0)</x:f>
        <x:v>0</x:v>
      </x:c>
      <x:c r="P210" s="130" t="n">
        <x:f>IFERROR(IF('Réservations'!$N210="OK",'Réservations'!$I210/'Réservations'!$F210,0),0)</x:f>
        <x:v>0</x:v>
      </x:c>
      <x:c r="Q210" s="130" t="n">
        <x:f>IFERROR(IF('Réservations'!$N210="OK",'Réservations'!$J210/'Réservations'!$F210,0),0)</x:f>
        <x:v>0</x:v>
      </x:c>
      <x:c r="R210" s="130" t="n">
        <x:f>IFERROR(IF('Réservations'!$N210="OK",'Réservations'!$K210/'Réservations'!$F210,0),0)</x:f>
        <x:v>0</x:v>
      </x:c>
      <x:c r="S210" s="130" t="n">
        <x:f>IFERROR(IF('Réservations'!$N210="OK",'Réservations'!$L210/'Réservations'!$F210,0),0)</x:f>
        <x:v>0</x:v>
      </x:c>
      <x:c r="T210" s="130" t="n">
        <x:f>IFERROR(IF('Réservations'!$N210="OK",'Réservations'!$M210/'Réservations'!$F210,0),0)</x:f>
        <x:v>0</x:v>
      </x:c>
      <x:c r="U210" s="130" t="n">
        <x:f>SUM(B210:M210)</x:f>
        <x:v>0</x:v>
      </x:c>
      <x:c r="V210" s="130" t="n">
        <x:f>U210*N210</x:f>
        <x:v>0</x:v>
      </x:c>
      <x:c r="W210" s="130" t="n">
        <x:f>U210*O210</x:f>
        <x:v>0</x:v>
      </x:c>
      <x:c r="X210" s="130" t="n">
        <x:f>U210*P210</x:f>
        <x:v>0</x:v>
      </x:c>
      <x:c r="Y210" s="130" t="n">
        <x:f>U210*Q210</x:f>
        <x:v>0</x:v>
      </x:c>
      <x:c r="Z210" s="130" t="n">
        <x:f>U210*R210</x:f>
        <x:v>0</x:v>
      </x:c>
      <x:c r="AA210" s="130" t="n">
        <x:f>U210*S210</x:f>
        <x:v>0</x:v>
      </x:c>
      <x:c r="AB210" s="130" t="n">
        <x:f>U210*T210</x:f>
        <x:v>0</x:v>
      </x:c>
    </x:row>
    <x:row r="211">
      <x:c r="A211" s="24" t="str">
        <x:f>IF('Réservations'!A211="","",'Réservations'!A211)</x:f>
      </x:c>
      <x:c r="B211" s="76" t="n">
        <x:f>IF('Réservations'!$N211&lt;&gt;"OK",0,MAX(0,MIN('Réservations'!$C211,DATE(Ouverture!$B$4,2,1))-MAX('Réservations'!$B211,DATE(Ouverture!$B$4,1,1))))</x:f>
        <x:v>0</x:v>
      </x:c>
      <x:c r="C211" s="76" t="n">
        <x:f>IF('Réservations'!$N211&lt;&gt;"OK",0,MAX(0,MIN('Réservations'!$C211,DATE(Ouverture!$B$4,3,1))-MAX('Réservations'!$B211,DATE(Ouverture!$B$4,2,1))))</x:f>
        <x:v>0</x:v>
      </x:c>
      <x:c r="D211" s="76" t="n">
        <x:f>IF('Réservations'!$N211&lt;&gt;"OK",0,MAX(0,MIN('Réservations'!$C211,DATE(Ouverture!$B$4,4,1))-MAX('Réservations'!$B211,DATE(Ouverture!$B$4,3,1))))</x:f>
        <x:v>0</x:v>
      </x:c>
      <x:c r="E211" s="76" t="n">
        <x:f>IF('Réservations'!$N211&lt;&gt;"OK",0,MAX(0,MIN('Réservations'!$C211,DATE(Ouverture!$B$4,5,1))-MAX('Réservations'!$B211,DATE(Ouverture!$B$4,4,1))))</x:f>
        <x:v>0</x:v>
      </x:c>
      <x:c r="F211" s="76" t="n">
        <x:f>IF('Réservations'!$N211&lt;&gt;"OK",0,MAX(0,MIN('Réservations'!$C211,DATE(Ouverture!$B$4,6,1))-MAX('Réservations'!$B211,DATE(Ouverture!$B$4,5,1))))</x:f>
        <x:v>0</x:v>
      </x:c>
      <x:c r="G211" s="76" t="n">
        <x:f>IF('Réservations'!$N211&lt;&gt;"OK",0,MAX(0,MIN('Réservations'!$C211,DATE(Ouverture!$B$4,7,1))-MAX('Réservations'!$B211,DATE(Ouverture!$B$4,6,1))))</x:f>
        <x:v>0</x:v>
      </x:c>
      <x:c r="H211" s="76" t="n">
        <x:f>IF('Réservations'!$N211&lt;&gt;"OK",0,MAX(0,MIN('Réservations'!$C211,DATE(Ouverture!$B$4,8,1))-MAX('Réservations'!$B211,DATE(Ouverture!$B$4,7,1))))</x:f>
        <x:v>0</x:v>
      </x:c>
      <x:c r="I211" s="76" t="n">
        <x:f>IF('Réservations'!$N211&lt;&gt;"OK",0,MAX(0,MIN('Réservations'!$C211,DATE(Ouverture!$B$4,9,1))-MAX('Réservations'!$B211,DATE(Ouverture!$B$4,8,1))))</x:f>
        <x:v>0</x:v>
      </x:c>
      <x:c r="J211" s="76" t="n">
        <x:f>IF('Réservations'!$N211&lt;&gt;"OK",0,MAX(0,MIN('Réservations'!$C211,DATE(Ouverture!$B$4,10,1))-MAX('Réservations'!$B211,DATE(Ouverture!$B$4,9,1))))</x:f>
        <x:v>0</x:v>
      </x:c>
      <x:c r="K211" s="76" t="n">
        <x:f>IF('Réservations'!$N211&lt;&gt;"OK",0,MAX(0,MIN('Réservations'!$C211,DATE(Ouverture!$B$4,11,1))-MAX('Réservations'!$B211,DATE(Ouverture!$B$4,10,1))))</x:f>
        <x:v>0</x:v>
      </x:c>
      <x:c r="L211" s="76" t="n">
        <x:f>IF('Réservations'!$N211&lt;&gt;"OK",0,MAX(0,MIN('Réservations'!$C211,DATE(Ouverture!$B$4,12,1))-MAX('Réservations'!$B211,DATE(Ouverture!$B$4,11,1))))</x:f>
        <x:v>0</x:v>
      </x:c>
      <x:c r="M211" s="76" t="n">
        <x:f>IF('Réservations'!$N211&lt;&gt;"OK",0,MAX(0,MIN('Réservations'!$C211,DATE(Ouverture!$B$4,13,1))-MAX('Réservations'!$B211,DATE(Ouverture!$B$4,12,1))))</x:f>
        <x:v>0</x:v>
      </x:c>
      <x:c r="N211" s="130" t="n">
        <x:f>IFERROR(IF('Réservations'!$N211="OK",'Réservations'!$G211/'Réservations'!$F211,0),0)</x:f>
        <x:v>0</x:v>
      </x:c>
      <x:c r="O211" s="130" t="n">
        <x:f>IFERROR(IF('Réservations'!$N211="OK",'Réservations'!$H211/'Réservations'!$F211,0),0)</x:f>
        <x:v>0</x:v>
      </x:c>
      <x:c r="P211" s="130" t="n">
        <x:f>IFERROR(IF('Réservations'!$N211="OK",'Réservations'!$I211/'Réservations'!$F211,0),0)</x:f>
        <x:v>0</x:v>
      </x:c>
      <x:c r="Q211" s="130" t="n">
        <x:f>IFERROR(IF('Réservations'!$N211="OK",'Réservations'!$J211/'Réservations'!$F211,0),0)</x:f>
        <x:v>0</x:v>
      </x:c>
      <x:c r="R211" s="130" t="n">
        <x:f>IFERROR(IF('Réservations'!$N211="OK",'Réservations'!$K211/'Réservations'!$F211,0),0)</x:f>
        <x:v>0</x:v>
      </x:c>
      <x:c r="S211" s="130" t="n">
        <x:f>IFERROR(IF('Réservations'!$N211="OK",'Réservations'!$L211/'Réservations'!$F211,0),0)</x:f>
        <x:v>0</x:v>
      </x:c>
      <x:c r="T211" s="130" t="n">
        <x:f>IFERROR(IF('Réservations'!$N211="OK",'Réservations'!$M211/'Réservations'!$F211,0),0)</x:f>
        <x:v>0</x:v>
      </x:c>
      <x:c r="U211" s="130" t="n">
        <x:f>SUM(B211:M211)</x:f>
        <x:v>0</x:v>
      </x:c>
      <x:c r="V211" s="130" t="n">
        <x:f>U211*N211</x:f>
        <x:v>0</x:v>
      </x:c>
      <x:c r="W211" s="130" t="n">
        <x:f>U211*O211</x:f>
        <x:v>0</x:v>
      </x:c>
      <x:c r="X211" s="130" t="n">
        <x:f>U211*P211</x:f>
        <x:v>0</x:v>
      </x:c>
      <x:c r="Y211" s="130" t="n">
        <x:f>U211*Q211</x:f>
        <x:v>0</x:v>
      </x:c>
      <x:c r="Z211" s="130" t="n">
        <x:f>U211*R211</x:f>
        <x:v>0</x:v>
      </x:c>
      <x:c r="AA211" s="130" t="n">
        <x:f>U211*S211</x:f>
        <x:v>0</x:v>
      </x:c>
      <x:c r="AB211" s="130" t="n">
        <x:f>U211*T211</x:f>
        <x:v>0</x:v>
      </x:c>
    </x:row>
    <x:row r="212">
      <x:c r="A212" s="24" t="str">
        <x:f>IF('Réservations'!A212="","",'Réservations'!A212)</x:f>
      </x:c>
      <x:c r="B212" s="76" t="n">
        <x:f>IF('Réservations'!$N212&lt;&gt;"OK",0,MAX(0,MIN('Réservations'!$C212,DATE(Ouverture!$B$4,2,1))-MAX('Réservations'!$B212,DATE(Ouverture!$B$4,1,1))))</x:f>
        <x:v>0</x:v>
      </x:c>
      <x:c r="C212" s="76" t="n">
        <x:f>IF('Réservations'!$N212&lt;&gt;"OK",0,MAX(0,MIN('Réservations'!$C212,DATE(Ouverture!$B$4,3,1))-MAX('Réservations'!$B212,DATE(Ouverture!$B$4,2,1))))</x:f>
        <x:v>0</x:v>
      </x:c>
      <x:c r="D212" s="76" t="n">
        <x:f>IF('Réservations'!$N212&lt;&gt;"OK",0,MAX(0,MIN('Réservations'!$C212,DATE(Ouverture!$B$4,4,1))-MAX('Réservations'!$B212,DATE(Ouverture!$B$4,3,1))))</x:f>
        <x:v>0</x:v>
      </x:c>
      <x:c r="E212" s="76" t="n">
        <x:f>IF('Réservations'!$N212&lt;&gt;"OK",0,MAX(0,MIN('Réservations'!$C212,DATE(Ouverture!$B$4,5,1))-MAX('Réservations'!$B212,DATE(Ouverture!$B$4,4,1))))</x:f>
        <x:v>0</x:v>
      </x:c>
      <x:c r="F212" s="76" t="n">
        <x:f>IF('Réservations'!$N212&lt;&gt;"OK",0,MAX(0,MIN('Réservations'!$C212,DATE(Ouverture!$B$4,6,1))-MAX('Réservations'!$B212,DATE(Ouverture!$B$4,5,1))))</x:f>
        <x:v>0</x:v>
      </x:c>
      <x:c r="G212" s="76" t="n">
        <x:f>IF('Réservations'!$N212&lt;&gt;"OK",0,MAX(0,MIN('Réservations'!$C212,DATE(Ouverture!$B$4,7,1))-MAX('Réservations'!$B212,DATE(Ouverture!$B$4,6,1))))</x:f>
        <x:v>0</x:v>
      </x:c>
      <x:c r="H212" s="76" t="n">
        <x:f>IF('Réservations'!$N212&lt;&gt;"OK",0,MAX(0,MIN('Réservations'!$C212,DATE(Ouverture!$B$4,8,1))-MAX('Réservations'!$B212,DATE(Ouverture!$B$4,7,1))))</x:f>
        <x:v>0</x:v>
      </x:c>
      <x:c r="I212" s="76" t="n">
        <x:f>IF('Réservations'!$N212&lt;&gt;"OK",0,MAX(0,MIN('Réservations'!$C212,DATE(Ouverture!$B$4,9,1))-MAX('Réservations'!$B212,DATE(Ouverture!$B$4,8,1))))</x:f>
        <x:v>0</x:v>
      </x:c>
      <x:c r="J212" s="76" t="n">
        <x:f>IF('Réservations'!$N212&lt;&gt;"OK",0,MAX(0,MIN('Réservations'!$C212,DATE(Ouverture!$B$4,10,1))-MAX('Réservations'!$B212,DATE(Ouverture!$B$4,9,1))))</x:f>
        <x:v>0</x:v>
      </x:c>
      <x:c r="K212" s="76" t="n">
        <x:f>IF('Réservations'!$N212&lt;&gt;"OK",0,MAX(0,MIN('Réservations'!$C212,DATE(Ouverture!$B$4,11,1))-MAX('Réservations'!$B212,DATE(Ouverture!$B$4,10,1))))</x:f>
        <x:v>0</x:v>
      </x:c>
      <x:c r="L212" s="76" t="n">
        <x:f>IF('Réservations'!$N212&lt;&gt;"OK",0,MAX(0,MIN('Réservations'!$C212,DATE(Ouverture!$B$4,12,1))-MAX('Réservations'!$B212,DATE(Ouverture!$B$4,11,1))))</x:f>
        <x:v>0</x:v>
      </x:c>
      <x:c r="M212" s="76" t="n">
        <x:f>IF('Réservations'!$N212&lt;&gt;"OK",0,MAX(0,MIN('Réservations'!$C212,DATE(Ouverture!$B$4,13,1))-MAX('Réservations'!$B212,DATE(Ouverture!$B$4,12,1))))</x:f>
        <x:v>0</x:v>
      </x:c>
      <x:c r="N212" s="130" t="n">
        <x:f>IFERROR(IF('Réservations'!$N212="OK",'Réservations'!$G212/'Réservations'!$F212,0),0)</x:f>
        <x:v>0</x:v>
      </x:c>
      <x:c r="O212" s="130" t="n">
        <x:f>IFERROR(IF('Réservations'!$N212="OK",'Réservations'!$H212/'Réservations'!$F212,0),0)</x:f>
        <x:v>0</x:v>
      </x:c>
      <x:c r="P212" s="130" t="n">
        <x:f>IFERROR(IF('Réservations'!$N212="OK",'Réservations'!$I212/'Réservations'!$F212,0),0)</x:f>
        <x:v>0</x:v>
      </x:c>
      <x:c r="Q212" s="130" t="n">
        <x:f>IFERROR(IF('Réservations'!$N212="OK",'Réservations'!$J212/'Réservations'!$F212,0),0)</x:f>
        <x:v>0</x:v>
      </x:c>
      <x:c r="R212" s="130" t="n">
        <x:f>IFERROR(IF('Réservations'!$N212="OK",'Réservations'!$K212/'Réservations'!$F212,0),0)</x:f>
        <x:v>0</x:v>
      </x:c>
      <x:c r="S212" s="130" t="n">
        <x:f>IFERROR(IF('Réservations'!$N212="OK",'Réservations'!$L212/'Réservations'!$F212,0),0)</x:f>
        <x:v>0</x:v>
      </x:c>
      <x:c r="T212" s="130" t="n">
        <x:f>IFERROR(IF('Réservations'!$N212="OK",'Réservations'!$M212/'Réservations'!$F212,0),0)</x:f>
        <x:v>0</x:v>
      </x:c>
      <x:c r="U212" s="130" t="n">
        <x:f>SUM(B212:M212)</x:f>
        <x:v>0</x:v>
      </x:c>
      <x:c r="V212" s="130" t="n">
        <x:f>U212*N212</x:f>
        <x:v>0</x:v>
      </x:c>
      <x:c r="W212" s="130" t="n">
        <x:f>U212*O212</x:f>
        <x:v>0</x:v>
      </x:c>
      <x:c r="X212" s="130" t="n">
        <x:f>U212*P212</x:f>
        <x:v>0</x:v>
      </x:c>
      <x:c r="Y212" s="130" t="n">
        <x:f>U212*Q212</x:f>
        <x:v>0</x:v>
      </x:c>
      <x:c r="Z212" s="130" t="n">
        <x:f>U212*R212</x:f>
        <x:v>0</x:v>
      </x:c>
      <x:c r="AA212" s="130" t="n">
        <x:f>U212*S212</x:f>
        <x:v>0</x:v>
      </x:c>
      <x:c r="AB212" s="130" t="n">
        <x:f>U212*T212</x:f>
        <x:v>0</x:v>
      </x:c>
    </x:row>
    <x:row r="213">
      <x:c r="A213" s="24" t="str">
        <x:f>IF('Réservations'!A213="","",'Réservations'!A213)</x:f>
      </x:c>
      <x:c r="B213" s="76" t="n">
        <x:f>IF('Réservations'!$N213&lt;&gt;"OK",0,MAX(0,MIN('Réservations'!$C213,DATE(Ouverture!$B$4,2,1))-MAX('Réservations'!$B213,DATE(Ouverture!$B$4,1,1))))</x:f>
        <x:v>0</x:v>
      </x:c>
      <x:c r="C213" s="76" t="n">
        <x:f>IF('Réservations'!$N213&lt;&gt;"OK",0,MAX(0,MIN('Réservations'!$C213,DATE(Ouverture!$B$4,3,1))-MAX('Réservations'!$B213,DATE(Ouverture!$B$4,2,1))))</x:f>
        <x:v>0</x:v>
      </x:c>
      <x:c r="D213" s="76" t="n">
        <x:f>IF('Réservations'!$N213&lt;&gt;"OK",0,MAX(0,MIN('Réservations'!$C213,DATE(Ouverture!$B$4,4,1))-MAX('Réservations'!$B213,DATE(Ouverture!$B$4,3,1))))</x:f>
        <x:v>0</x:v>
      </x:c>
      <x:c r="E213" s="76" t="n">
        <x:f>IF('Réservations'!$N213&lt;&gt;"OK",0,MAX(0,MIN('Réservations'!$C213,DATE(Ouverture!$B$4,5,1))-MAX('Réservations'!$B213,DATE(Ouverture!$B$4,4,1))))</x:f>
        <x:v>0</x:v>
      </x:c>
      <x:c r="F213" s="76" t="n">
        <x:f>IF('Réservations'!$N213&lt;&gt;"OK",0,MAX(0,MIN('Réservations'!$C213,DATE(Ouverture!$B$4,6,1))-MAX('Réservations'!$B213,DATE(Ouverture!$B$4,5,1))))</x:f>
        <x:v>0</x:v>
      </x:c>
      <x:c r="G213" s="76" t="n">
        <x:f>IF('Réservations'!$N213&lt;&gt;"OK",0,MAX(0,MIN('Réservations'!$C213,DATE(Ouverture!$B$4,7,1))-MAX('Réservations'!$B213,DATE(Ouverture!$B$4,6,1))))</x:f>
        <x:v>0</x:v>
      </x:c>
      <x:c r="H213" s="76" t="n">
        <x:f>IF('Réservations'!$N213&lt;&gt;"OK",0,MAX(0,MIN('Réservations'!$C213,DATE(Ouverture!$B$4,8,1))-MAX('Réservations'!$B213,DATE(Ouverture!$B$4,7,1))))</x:f>
        <x:v>0</x:v>
      </x:c>
      <x:c r="I213" s="76" t="n">
        <x:f>IF('Réservations'!$N213&lt;&gt;"OK",0,MAX(0,MIN('Réservations'!$C213,DATE(Ouverture!$B$4,9,1))-MAX('Réservations'!$B213,DATE(Ouverture!$B$4,8,1))))</x:f>
        <x:v>0</x:v>
      </x:c>
      <x:c r="J213" s="76" t="n">
        <x:f>IF('Réservations'!$N213&lt;&gt;"OK",0,MAX(0,MIN('Réservations'!$C213,DATE(Ouverture!$B$4,10,1))-MAX('Réservations'!$B213,DATE(Ouverture!$B$4,9,1))))</x:f>
        <x:v>0</x:v>
      </x:c>
      <x:c r="K213" s="76" t="n">
        <x:f>IF('Réservations'!$N213&lt;&gt;"OK",0,MAX(0,MIN('Réservations'!$C213,DATE(Ouverture!$B$4,11,1))-MAX('Réservations'!$B213,DATE(Ouverture!$B$4,10,1))))</x:f>
        <x:v>0</x:v>
      </x:c>
      <x:c r="L213" s="76" t="n">
        <x:f>IF('Réservations'!$N213&lt;&gt;"OK",0,MAX(0,MIN('Réservations'!$C213,DATE(Ouverture!$B$4,12,1))-MAX('Réservations'!$B213,DATE(Ouverture!$B$4,11,1))))</x:f>
        <x:v>0</x:v>
      </x:c>
      <x:c r="M213" s="76" t="n">
        <x:f>IF('Réservations'!$N213&lt;&gt;"OK",0,MAX(0,MIN('Réservations'!$C213,DATE(Ouverture!$B$4,13,1))-MAX('Réservations'!$B213,DATE(Ouverture!$B$4,12,1))))</x:f>
        <x:v>0</x:v>
      </x:c>
      <x:c r="N213" s="130" t="n">
        <x:f>IFERROR(IF('Réservations'!$N213="OK",'Réservations'!$G213/'Réservations'!$F213,0),0)</x:f>
        <x:v>0</x:v>
      </x:c>
      <x:c r="O213" s="130" t="n">
        <x:f>IFERROR(IF('Réservations'!$N213="OK",'Réservations'!$H213/'Réservations'!$F213,0),0)</x:f>
        <x:v>0</x:v>
      </x:c>
      <x:c r="P213" s="130" t="n">
        <x:f>IFERROR(IF('Réservations'!$N213="OK",'Réservations'!$I213/'Réservations'!$F213,0),0)</x:f>
        <x:v>0</x:v>
      </x:c>
      <x:c r="Q213" s="130" t="n">
        <x:f>IFERROR(IF('Réservations'!$N213="OK",'Réservations'!$J213/'Réservations'!$F213,0),0)</x:f>
        <x:v>0</x:v>
      </x:c>
      <x:c r="R213" s="130" t="n">
        <x:f>IFERROR(IF('Réservations'!$N213="OK",'Réservations'!$K213/'Réservations'!$F213,0),0)</x:f>
        <x:v>0</x:v>
      </x:c>
      <x:c r="S213" s="130" t="n">
        <x:f>IFERROR(IF('Réservations'!$N213="OK",'Réservations'!$L213/'Réservations'!$F213,0),0)</x:f>
        <x:v>0</x:v>
      </x:c>
      <x:c r="T213" s="130" t="n">
        <x:f>IFERROR(IF('Réservations'!$N213="OK",'Réservations'!$M213/'Réservations'!$F213,0),0)</x:f>
        <x:v>0</x:v>
      </x:c>
      <x:c r="U213" s="130" t="n">
        <x:f>SUM(B213:M213)</x:f>
        <x:v>0</x:v>
      </x:c>
      <x:c r="V213" s="130" t="n">
        <x:f>U213*N213</x:f>
        <x:v>0</x:v>
      </x:c>
      <x:c r="W213" s="130" t="n">
        <x:f>U213*O213</x:f>
        <x:v>0</x:v>
      </x:c>
      <x:c r="X213" s="130" t="n">
        <x:f>U213*P213</x:f>
        <x:v>0</x:v>
      </x:c>
      <x:c r="Y213" s="130" t="n">
        <x:f>U213*Q213</x:f>
        <x:v>0</x:v>
      </x:c>
      <x:c r="Z213" s="130" t="n">
        <x:f>U213*R213</x:f>
        <x:v>0</x:v>
      </x:c>
      <x:c r="AA213" s="130" t="n">
        <x:f>U213*S213</x:f>
        <x:v>0</x:v>
      </x:c>
      <x:c r="AB213" s="130" t="n">
        <x:f>U213*T213</x:f>
        <x:v>0</x:v>
      </x:c>
    </x:row>
    <x:row r="214">
      <x:c r="A214" s="24" t="str">
        <x:f>IF('Réservations'!A214="","",'Réservations'!A214)</x:f>
      </x:c>
      <x:c r="B214" s="76" t="n">
        <x:f>IF('Réservations'!$N214&lt;&gt;"OK",0,MAX(0,MIN('Réservations'!$C214,DATE(Ouverture!$B$4,2,1))-MAX('Réservations'!$B214,DATE(Ouverture!$B$4,1,1))))</x:f>
        <x:v>0</x:v>
      </x:c>
      <x:c r="C214" s="76" t="n">
        <x:f>IF('Réservations'!$N214&lt;&gt;"OK",0,MAX(0,MIN('Réservations'!$C214,DATE(Ouverture!$B$4,3,1))-MAX('Réservations'!$B214,DATE(Ouverture!$B$4,2,1))))</x:f>
        <x:v>0</x:v>
      </x:c>
      <x:c r="D214" s="76" t="n">
        <x:f>IF('Réservations'!$N214&lt;&gt;"OK",0,MAX(0,MIN('Réservations'!$C214,DATE(Ouverture!$B$4,4,1))-MAX('Réservations'!$B214,DATE(Ouverture!$B$4,3,1))))</x:f>
        <x:v>0</x:v>
      </x:c>
      <x:c r="E214" s="76" t="n">
        <x:f>IF('Réservations'!$N214&lt;&gt;"OK",0,MAX(0,MIN('Réservations'!$C214,DATE(Ouverture!$B$4,5,1))-MAX('Réservations'!$B214,DATE(Ouverture!$B$4,4,1))))</x:f>
        <x:v>0</x:v>
      </x:c>
      <x:c r="F214" s="76" t="n">
        <x:f>IF('Réservations'!$N214&lt;&gt;"OK",0,MAX(0,MIN('Réservations'!$C214,DATE(Ouverture!$B$4,6,1))-MAX('Réservations'!$B214,DATE(Ouverture!$B$4,5,1))))</x:f>
        <x:v>0</x:v>
      </x:c>
      <x:c r="G214" s="76" t="n">
        <x:f>IF('Réservations'!$N214&lt;&gt;"OK",0,MAX(0,MIN('Réservations'!$C214,DATE(Ouverture!$B$4,7,1))-MAX('Réservations'!$B214,DATE(Ouverture!$B$4,6,1))))</x:f>
        <x:v>0</x:v>
      </x:c>
      <x:c r="H214" s="76" t="n">
        <x:f>IF('Réservations'!$N214&lt;&gt;"OK",0,MAX(0,MIN('Réservations'!$C214,DATE(Ouverture!$B$4,8,1))-MAX('Réservations'!$B214,DATE(Ouverture!$B$4,7,1))))</x:f>
        <x:v>0</x:v>
      </x:c>
      <x:c r="I214" s="76" t="n">
        <x:f>IF('Réservations'!$N214&lt;&gt;"OK",0,MAX(0,MIN('Réservations'!$C214,DATE(Ouverture!$B$4,9,1))-MAX('Réservations'!$B214,DATE(Ouverture!$B$4,8,1))))</x:f>
        <x:v>0</x:v>
      </x:c>
      <x:c r="J214" s="76" t="n">
        <x:f>IF('Réservations'!$N214&lt;&gt;"OK",0,MAX(0,MIN('Réservations'!$C214,DATE(Ouverture!$B$4,10,1))-MAX('Réservations'!$B214,DATE(Ouverture!$B$4,9,1))))</x:f>
        <x:v>0</x:v>
      </x:c>
      <x:c r="K214" s="76" t="n">
        <x:f>IF('Réservations'!$N214&lt;&gt;"OK",0,MAX(0,MIN('Réservations'!$C214,DATE(Ouverture!$B$4,11,1))-MAX('Réservations'!$B214,DATE(Ouverture!$B$4,10,1))))</x:f>
        <x:v>0</x:v>
      </x:c>
      <x:c r="L214" s="76" t="n">
        <x:f>IF('Réservations'!$N214&lt;&gt;"OK",0,MAX(0,MIN('Réservations'!$C214,DATE(Ouverture!$B$4,12,1))-MAX('Réservations'!$B214,DATE(Ouverture!$B$4,11,1))))</x:f>
        <x:v>0</x:v>
      </x:c>
      <x:c r="M214" s="76" t="n">
        <x:f>IF('Réservations'!$N214&lt;&gt;"OK",0,MAX(0,MIN('Réservations'!$C214,DATE(Ouverture!$B$4,13,1))-MAX('Réservations'!$B214,DATE(Ouverture!$B$4,12,1))))</x:f>
        <x:v>0</x:v>
      </x:c>
      <x:c r="N214" s="130" t="n">
        <x:f>IFERROR(IF('Réservations'!$N214="OK",'Réservations'!$G214/'Réservations'!$F214,0),0)</x:f>
        <x:v>0</x:v>
      </x:c>
      <x:c r="O214" s="130" t="n">
        <x:f>IFERROR(IF('Réservations'!$N214="OK",'Réservations'!$H214/'Réservations'!$F214,0),0)</x:f>
        <x:v>0</x:v>
      </x:c>
      <x:c r="P214" s="130" t="n">
        <x:f>IFERROR(IF('Réservations'!$N214="OK",'Réservations'!$I214/'Réservations'!$F214,0),0)</x:f>
        <x:v>0</x:v>
      </x:c>
      <x:c r="Q214" s="130" t="n">
        <x:f>IFERROR(IF('Réservations'!$N214="OK",'Réservations'!$J214/'Réservations'!$F214,0),0)</x:f>
        <x:v>0</x:v>
      </x:c>
      <x:c r="R214" s="130" t="n">
        <x:f>IFERROR(IF('Réservations'!$N214="OK",'Réservations'!$K214/'Réservations'!$F214,0),0)</x:f>
        <x:v>0</x:v>
      </x:c>
      <x:c r="S214" s="130" t="n">
        <x:f>IFERROR(IF('Réservations'!$N214="OK",'Réservations'!$L214/'Réservations'!$F214,0),0)</x:f>
        <x:v>0</x:v>
      </x:c>
      <x:c r="T214" s="130" t="n">
        <x:f>IFERROR(IF('Réservations'!$N214="OK",'Réservations'!$M214/'Réservations'!$F214,0),0)</x:f>
        <x:v>0</x:v>
      </x:c>
      <x:c r="U214" s="130" t="n">
        <x:f>SUM(B214:M214)</x:f>
        <x:v>0</x:v>
      </x:c>
      <x:c r="V214" s="130" t="n">
        <x:f>U214*N214</x:f>
        <x:v>0</x:v>
      </x:c>
      <x:c r="W214" s="130" t="n">
        <x:f>U214*O214</x:f>
        <x:v>0</x:v>
      </x:c>
      <x:c r="X214" s="130" t="n">
        <x:f>U214*P214</x:f>
        <x:v>0</x:v>
      </x:c>
      <x:c r="Y214" s="130" t="n">
        <x:f>U214*Q214</x:f>
        <x:v>0</x:v>
      </x:c>
      <x:c r="Z214" s="130" t="n">
        <x:f>U214*R214</x:f>
        <x:v>0</x:v>
      </x:c>
      <x:c r="AA214" s="130" t="n">
        <x:f>U214*S214</x:f>
        <x:v>0</x:v>
      </x:c>
      <x:c r="AB214" s="130" t="n">
        <x:f>U214*T214</x:f>
        <x:v>0</x:v>
      </x:c>
    </x:row>
    <x:row r="215">
      <x:c r="A215" s="24" t="str">
        <x:f>IF('Réservations'!A215="","",'Réservations'!A215)</x:f>
      </x:c>
      <x:c r="B215" s="76" t="n">
        <x:f>IF('Réservations'!$N215&lt;&gt;"OK",0,MAX(0,MIN('Réservations'!$C215,DATE(Ouverture!$B$4,2,1))-MAX('Réservations'!$B215,DATE(Ouverture!$B$4,1,1))))</x:f>
        <x:v>0</x:v>
      </x:c>
      <x:c r="C215" s="76" t="n">
        <x:f>IF('Réservations'!$N215&lt;&gt;"OK",0,MAX(0,MIN('Réservations'!$C215,DATE(Ouverture!$B$4,3,1))-MAX('Réservations'!$B215,DATE(Ouverture!$B$4,2,1))))</x:f>
        <x:v>0</x:v>
      </x:c>
      <x:c r="D215" s="76" t="n">
        <x:f>IF('Réservations'!$N215&lt;&gt;"OK",0,MAX(0,MIN('Réservations'!$C215,DATE(Ouverture!$B$4,4,1))-MAX('Réservations'!$B215,DATE(Ouverture!$B$4,3,1))))</x:f>
        <x:v>0</x:v>
      </x:c>
      <x:c r="E215" s="76" t="n">
        <x:f>IF('Réservations'!$N215&lt;&gt;"OK",0,MAX(0,MIN('Réservations'!$C215,DATE(Ouverture!$B$4,5,1))-MAX('Réservations'!$B215,DATE(Ouverture!$B$4,4,1))))</x:f>
        <x:v>0</x:v>
      </x:c>
      <x:c r="F215" s="76" t="n">
        <x:f>IF('Réservations'!$N215&lt;&gt;"OK",0,MAX(0,MIN('Réservations'!$C215,DATE(Ouverture!$B$4,6,1))-MAX('Réservations'!$B215,DATE(Ouverture!$B$4,5,1))))</x:f>
        <x:v>0</x:v>
      </x:c>
      <x:c r="G215" s="76" t="n">
        <x:f>IF('Réservations'!$N215&lt;&gt;"OK",0,MAX(0,MIN('Réservations'!$C215,DATE(Ouverture!$B$4,7,1))-MAX('Réservations'!$B215,DATE(Ouverture!$B$4,6,1))))</x:f>
        <x:v>0</x:v>
      </x:c>
      <x:c r="H215" s="76" t="n">
        <x:f>IF('Réservations'!$N215&lt;&gt;"OK",0,MAX(0,MIN('Réservations'!$C215,DATE(Ouverture!$B$4,8,1))-MAX('Réservations'!$B215,DATE(Ouverture!$B$4,7,1))))</x:f>
        <x:v>0</x:v>
      </x:c>
      <x:c r="I215" s="76" t="n">
        <x:f>IF('Réservations'!$N215&lt;&gt;"OK",0,MAX(0,MIN('Réservations'!$C215,DATE(Ouverture!$B$4,9,1))-MAX('Réservations'!$B215,DATE(Ouverture!$B$4,8,1))))</x:f>
        <x:v>0</x:v>
      </x:c>
      <x:c r="J215" s="76" t="n">
        <x:f>IF('Réservations'!$N215&lt;&gt;"OK",0,MAX(0,MIN('Réservations'!$C215,DATE(Ouverture!$B$4,10,1))-MAX('Réservations'!$B215,DATE(Ouverture!$B$4,9,1))))</x:f>
        <x:v>0</x:v>
      </x:c>
      <x:c r="K215" s="76" t="n">
        <x:f>IF('Réservations'!$N215&lt;&gt;"OK",0,MAX(0,MIN('Réservations'!$C215,DATE(Ouverture!$B$4,11,1))-MAX('Réservations'!$B215,DATE(Ouverture!$B$4,10,1))))</x:f>
        <x:v>0</x:v>
      </x:c>
      <x:c r="L215" s="76" t="n">
        <x:f>IF('Réservations'!$N215&lt;&gt;"OK",0,MAX(0,MIN('Réservations'!$C215,DATE(Ouverture!$B$4,12,1))-MAX('Réservations'!$B215,DATE(Ouverture!$B$4,11,1))))</x:f>
        <x:v>0</x:v>
      </x:c>
      <x:c r="M215" s="76" t="n">
        <x:f>IF('Réservations'!$N215&lt;&gt;"OK",0,MAX(0,MIN('Réservations'!$C215,DATE(Ouverture!$B$4,13,1))-MAX('Réservations'!$B215,DATE(Ouverture!$B$4,12,1))))</x:f>
        <x:v>0</x:v>
      </x:c>
      <x:c r="N215" s="130" t="n">
        <x:f>IFERROR(IF('Réservations'!$N215="OK",'Réservations'!$G215/'Réservations'!$F215,0),0)</x:f>
        <x:v>0</x:v>
      </x:c>
      <x:c r="O215" s="130" t="n">
        <x:f>IFERROR(IF('Réservations'!$N215="OK",'Réservations'!$H215/'Réservations'!$F215,0),0)</x:f>
        <x:v>0</x:v>
      </x:c>
      <x:c r="P215" s="130" t="n">
        <x:f>IFERROR(IF('Réservations'!$N215="OK",'Réservations'!$I215/'Réservations'!$F215,0),0)</x:f>
        <x:v>0</x:v>
      </x:c>
      <x:c r="Q215" s="130" t="n">
        <x:f>IFERROR(IF('Réservations'!$N215="OK",'Réservations'!$J215/'Réservations'!$F215,0),0)</x:f>
        <x:v>0</x:v>
      </x:c>
      <x:c r="R215" s="130" t="n">
        <x:f>IFERROR(IF('Réservations'!$N215="OK",'Réservations'!$K215/'Réservations'!$F215,0),0)</x:f>
        <x:v>0</x:v>
      </x:c>
      <x:c r="S215" s="130" t="n">
        <x:f>IFERROR(IF('Réservations'!$N215="OK",'Réservations'!$L215/'Réservations'!$F215,0),0)</x:f>
        <x:v>0</x:v>
      </x:c>
      <x:c r="T215" s="130" t="n">
        <x:f>IFERROR(IF('Réservations'!$N215="OK",'Réservations'!$M215/'Réservations'!$F215,0),0)</x:f>
        <x:v>0</x:v>
      </x:c>
      <x:c r="U215" s="130" t="n">
        <x:f>SUM(B215:M215)</x:f>
        <x:v>0</x:v>
      </x:c>
      <x:c r="V215" s="130" t="n">
        <x:f>U215*N215</x:f>
        <x:v>0</x:v>
      </x:c>
      <x:c r="W215" s="130" t="n">
        <x:f>U215*O215</x:f>
        <x:v>0</x:v>
      </x:c>
      <x:c r="X215" s="130" t="n">
        <x:f>U215*P215</x:f>
        <x:v>0</x:v>
      </x:c>
      <x:c r="Y215" s="130" t="n">
        <x:f>U215*Q215</x:f>
        <x:v>0</x:v>
      </x:c>
      <x:c r="Z215" s="130" t="n">
        <x:f>U215*R215</x:f>
        <x:v>0</x:v>
      </x:c>
      <x:c r="AA215" s="130" t="n">
        <x:f>U215*S215</x:f>
        <x:v>0</x:v>
      </x:c>
      <x:c r="AB215" s="130" t="n">
        <x:f>U215*T215</x:f>
        <x:v>0</x:v>
      </x:c>
    </x:row>
    <x:row r="216">
      <x:c r="A216" s="24" t="str">
        <x:f>IF('Réservations'!A216="","",'Réservations'!A216)</x:f>
      </x:c>
      <x:c r="B216" s="76" t="n">
        <x:f>IF('Réservations'!$N216&lt;&gt;"OK",0,MAX(0,MIN('Réservations'!$C216,DATE(Ouverture!$B$4,2,1))-MAX('Réservations'!$B216,DATE(Ouverture!$B$4,1,1))))</x:f>
        <x:v>0</x:v>
      </x:c>
      <x:c r="C216" s="76" t="n">
        <x:f>IF('Réservations'!$N216&lt;&gt;"OK",0,MAX(0,MIN('Réservations'!$C216,DATE(Ouverture!$B$4,3,1))-MAX('Réservations'!$B216,DATE(Ouverture!$B$4,2,1))))</x:f>
        <x:v>0</x:v>
      </x:c>
      <x:c r="D216" s="76" t="n">
        <x:f>IF('Réservations'!$N216&lt;&gt;"OK",0,MAX(0,MIN('Réservations'!$C216,DATE(Ouverture!$B$4,4,1))-MAX('Réservations'!$B216,DATE(Ouverture!$B$4,3,1))))</x:f>
        <x:v>0</x:v>
      </x:c>
      <x:c r="E216" s="76" t="n">
        <x:f>IF('Réservations'!$N216&lt;&gt;"OK",0,MAX(0,MIN('Réservations'!$C216,DATE(Ouverture!$B$4,5,1))-MAX('Réservations'!$B216,DATE(Ouverture!$B$4,4,1))))</x:f>
        <x:v>0</x:v>
      </x:c>
      <x:c r="F216" s="76" t="n">
        <x:f>IF('Réservations'!$N216&lt;&gt;"OK",0,MAX(0,MIN('Réservations'!$C216,DATE(Ouverture!$B$4,6,1))-MAX('Réservations'!$B216,DATE(Ouverture!$B$4,5,1))))</x:f>
        <x:v>0</x:v>
      </x:c>
      <x:c r="G216" s="76" t="n">
        <x:f>IF('Réservations'!$N216&lt;&gt;"OK",0,MAX(0,MIN('Réservations'!$C216,DATE(Ouverture!$B$4,7,1))-MAX('Réservations'!$B216,DATE(Ouverture!$B$4,6,1))))</x:f>
        <x:v>0</x:v>
      </x:c>
      <x:c r="H216" s="76" t="n">
        <x:f>IF('Réservations'!$N216&lt;&gt;"OK",0,MAX(0,MIN('Réservations'!$C216,DATE(Ouverture!$B$4,8,1))-MAX('Réservations'!$B216,DATE(Ouverture!$B$4,7,1))))</x:f>
        <x:v>0</x:v>
      </x:c>
      <x:c r="I216" s="76" t="n">
        <x:f>IF('Réservations'!$N216&lt;&gt;"OK",0,MAX(0,MIN('Réservations'!$C216,DATE(Ouverture!$B$4,9,1))-MAX('Réservations'!$B216,DATE(Ouverture!$B$4,8,1))))</x:f>
        <x:v>0</x:v>
      </x:c>
      <x:c r="J216" s="76" t="n">
        <x:f>IF('Réservations'!$N216&lt;&gt;"OK",0,MAX(0,MIN('Réservations'!$C216,DATE(Ouverture!$B$4,10,1))-MAX('Réservations'!$B216,DATE(Ouverture!$B$4,9,1))))</x:f>
        <x:v>0</x:v>
      </x:c>
      <x:c r="K216" s="76" t="n">
        <x:f>IF('Réservations'!$N216&lt;&gt;"OK",0,MAX(0,MIN('Réservations'!$C216,DATE(Ouverture!$B$4,11,1))-MAX('Réservations'!$B216,DATE(Ouverture!$B$4,10,1))))</x:f>
        <x:v>0</x:v>
      </x:c>
      <x:c r="L216" s="76" t="n">
        <x:f>IF('Réservations'!$N216&lt;&gt;"OK",0,MAX(0,MIN('Réservations'!$C216,DATE(Ouverture!$B$4,12,1))-MAX('Réservations'!$B216,DATE(Ouverture!$B$4,11,1))))</x:f>
        <x:v>0</x:v>
      </x:c>
      <x:c r="M216" s="76" t="n">
        <x:f>IF('Réservations'!$N216&lt;&gt;"OK",0,MAX(0,MIN('Réservations'!$C216,DATE(Ouverture!$B$4,13,1))-MAX('Réservations'!$B216,DATE(Ouverture!$B$4,12,1))))</x:f>
        <x:v>0</x:v>
      </x:c>
      <x:c r="N216" s="130" t="n">
        <x:f>IFERROR(IF('Réservations'!$N216="OK",'Réservations'!$G216/'Réservations'!$F216,0),0)</x:f>
        <x:v>0</x:v>
      </x:c>
      <x:c r="O216" s="130" t="n">
        <x:f>IFERROR(IF('Réservations'!$N216="OK",'Réservations'!$H216/'Réservations'!$F216,0),0)</x:f>
        <x:v>0</x:v>
      </x:c>
      <x:c r="P216" s="130" t="n">
        <x:f>IFERROR(IF('Réservations'!$N216="OK",'Réservations'!$I216/'Réservations'!$F216,0),0)</x:f>
        <x:v>0</x:v>
      </x:c>
      <x:c r="Q216" s="130" t="n">
        <x:f>IFERROR(IF('Réservations'!$N216="OK",'Réservations'!$J216/'Réservations'!$F216,0),0)</x:f>
        <x:v>0</x:v>
      </x:c>
      <x:c r="R216" s="130" t="n">
        <x:f>IFERROR(IF('Réservations'!$N216="OK",'Réservations'!$K216/'Réservations'!$F216,0),0)</x:f>
        <x:v>0</x:v>
      </x:c>
      <x:c r="S216" s="130" t="n">
        <x:f>IFERROR(IF('Réservations'!$N216="OK",'Réservations'!$L216/'Réservations'!$F216,0),0)</x:f>
        <x:v>0</x:v>
      </x:c>
      <x:c r="T216" s="130" t="n">
        <x:f>IFERROR(IF('Réservations'!$N216="OK",'Réservations'!$M216/'Réservations'!$F216,0),0)</x:f>
        <x:v>0</x:v>
      </x:c>
      <x:c r="U216" s="130" t="n">
        <x:f>SUM(B216:M216)</x:f>
        <x:v>0</x:v>
      </x:c>
      <x:c r="V216" s="130" t="n">
        <x:f>U216*N216</x:f>
        <x:v>0</x:v>
      </x:c>
      <x:c r="W216" s="130" t="n">
        <x:f>U216*O216</x:f>
        <x:v>0</x:v>
      </x:c>
      <x:c r="X216" s="130" t="n">
        <x:f>U216*P216</x:f>
        <x:v>0</x:v>
      </x:c>
      <x:c r="Y216" s="130" t="n">
        <x:f>U216*Q216</x:f>
        <x:v>0</x:v>
      </x:c>
      <x:c r="Z216" s="130" t="n">
        <x:f>U216*R216</x:f>
        <x:v>0</x:v>
      </x:c>
      <x:c r="AA216" s="130" t="n">
        <x:f>U216*S216</x:f>
        <x:v>0</x:v>
      </x:c>
      <x:c r="AB216" s="130" t="n">
        <x:f>U216*T216</x:f>
        <x:v>0</x:v>
      </x:c>
    </x:row>
    <x:row r="217">
      <x:c r="A217" s="24" t="str">
        <x:f>IF('Réservations'!A217="","",'Réservations'!A217)</x:f>
      </x:c>
      <x:c r="B217" s="76" t="n">
        <x:f>IF('Réservations'!$N217&lt;&gt;"OK",0,MAX(0,MIN('Réservations'!$C217,DATE(Ouverture!$B$4,2,1))-MAX('Réservations'!$B217,DATE(Ouverture!$B$4,1,1))))</x:f>
        <x:v>0</x:v>
      </x:c>
      <x:c r="C217" s="76" t="n">
        <x:f>IF('Réservations'!$N217&lt;&gt;"OK",0,MAX(0,MIN('Réservations'!$C217,DATE(Ouverture!$B$4,3,1))-MAX('Réservations'!$B217,DATE(Ouverture!$B$4,2,1))))</x:f>
        <x:v>0</x:v>
      </x:c>
      <x:c r="D217" s="76" t="n">
        <x:f>IF('Réservations'!$N217&lt;&gt;"OK",0,MAX(0,MIN('Réservations'!$C217,DATE(Ouverture!$B$4,4,1))-MAX('Réservations'!$B217,DATE(Ouverture!$B$4,3,1))))</x:f>
        <x:v>0</x:v>
      </x:c>
      <x:c r="E217" s="76" t="n">
        <x:f>IF('Réservations'!$N217&lt;&gt;"OK",0,MAX(0,MIN('Réservations'!$C217,DATE(Ouverture!$B$4,5,1))-MAX('Réservations'!$B217,DATE(Ouverture!$B$4,4,1))))</x:f>
        <x:v>0</x:v>
      </x:c>
      <x:c r="F217" s="76" t="n">
        <x:f>IF('Réservations'!$N217&lt;&gt;"OK",0,MAX(0,MIN('Réservations'!$C217,DATE(Ouverture!$B$4,6,1))-MAX('Réservations'!$B217,DATE(Ouverture!$B$4,5,1))))</x:f>
        <x:v>0</x:v>
      </x:c>
      <x:c r="G217" s="76" t="n">
        <x:f>IF('Réservations'!$N217&lt;&gt;"OK",0,MAX(0,MIN('Réservations'!$C217,DATE(Ouverture!$B$4,7,1))-MAX('Réservations'!$B217,DATE(Ouverture!$B$4,6,1))))</x:f>
        <x:v>0</x:v>
      </x:c>
      <x:c r="H217" s="76" t="n">
        <x:f>IF('Réservations'!$N217&lt;&gt;"OK",0,MAX(0,MIN('Réservations'!$C217,DATE(Ouverture!$B$4,8,1))-MAX('Réservations'!$B217,DATE(Ouverture!$B$4,7,1))))</x:f>
        <x:v>0</x:v>
      </x:c>
      <x:c r="I217" s="76" t="n">
        <x:f>IF('Réservations'!$N217&lt;&gt;"OK",0,MAX(0,MIN('Réservations'!$C217,DATE(Ouverture!$B$4,9,1))-MAX('Réservations'!$B217,DATE(Ouverture!$B$4,8,1))))</x:f>
        <x:v>0</x:v>
      </x:c>
      <x:c r="J217" s="76" t="n">
        <x:f>IF('Réservations'!$N217&lt;&gt;"OK",0,MAX(0,MIN('Réservations'!$C217,DATE(Ouverture!$B$4,10,1))-MAX('Réservations'!$B217,DATE(Ouverture!$B$4,9,1))))</x:f>
        <x:v>0</x:v>
      </x:c>
      <x:c r="K217" s="76" t="n">
        <x:f>IF('Réservations'!$N217&lt;&gt;"OK",0,MAX(0,MIN('Réservations'!$C217,DATE(Ouverture!$B$4,11,1))-MAX('Réservations'!$B217,DATE(Ouverture!$B$4,10,1))))</x:f>
        <x:v>0</x:v>
      </x:c>
      <x:c r="L217" s="76" t="n">
        <x:f>IF('Réservations'!$N217&lt;&gt;"OK",0,MAX(0,MIN('Réservations'!$C217,DATE(Ouverture!$B$4,12,1))-MAX('Réservations'!$B217,DATE(Ouverture!$B$4,11,1))))</x:f>
        <x:v>0</x:v>
      </x:c>
      <x:c r="M217" s="76" t="n">
        <x:f>IF('Réservations'!$N217&lt;&gt;"OK",0,MAX(0,MIN('Réservations'!$C217,DATE(Ouverture!$B$4,13,1))-MAX('Réservations'!$B217,DATE(Ouverture!$B$4,12,1))))</x:f>
        <x:v>0</x:v>
      </x:c>
      <x:c r="N217" s="130" t="n">
        <x:f>IFERROR(IF('Réservations'!$N217="OK",'Réservations'!$G217/'Réservations'!$F217,0),0)</x:f>
        <x:v>0</x:v>
      </x:c>
      <x:c r="O217" s="130" t="n">
        <x:f>IFERROR(IF('Réservations'!$N217="OK",'Réservations'!$H217/'Réservations'!$F217,0),0)</x:f>
        <x:v>0</x:v>
      </x:c>
      <x:c r="P217" s="130" t="n">
        <x:f>IFERROR(IF('Réservations'!$N217="OK",'Réservations'!$I217/'Réservations'!$F217,0),0)</x:f>
        <x:v>0</x:v>
      </x:c>
      <x:c r="Q217" s="130" t="n">
        <x:f>IFERROR(IF('Réservations'!$N217="OK",'Réservations'!$J217/'Réservations'!$F217,0),0)</x:f>
        <x:v>0</x:v>
      </x:c>
      <x:c r="R217" s="130" t="n">
        <x:f>IFERROR(IF('Réservations'!$N217="OK",'Réservations'!$K217/'Réservations'!$F217,0),0)</x:f>
        <x:v>0</x:v>
      </x:c>
      <x:c r="S217" s="130" t="n">
        <x:f>IFERROR(IF('Réservations'!$N217="OK",'Réservations'!$L217/'Réservations'!$F217,0),0)</x:f>
        <x:v>0</x:v>
      </x:c>
      <x:c r="T217" s="130" t="n">
        <x:f>IFERROR(IF('Réservations'!$N217="OK",'Réservations'!$M217/'Réservations'!$F217,0),0)</x:f>
        <x:v>0</x:v>
      </x:c>
      <x:c r="U217" s="130" t="n">
        <x:f>SUM(B217:M217)</x:f>
        <x:v>0</x:v>
      </x:c>
      <x:c r="V217" s="130" t="n">
        <x:f>U217*N217</x:f>
        <x:v>0</x:v>
      </x:c>
      <x:c r="W217" s="130" t="n">
        <x:f>U217*O217</x:f>
        <x:v>0</x:v>
      </x:c>
      <x:c r="X217" s="130" t="n">
        <x:f>U217*P217</x:f>
        <x:v>0</x:v>
      </x:c>
      <x:c r="Y217" s="130" t="n">
        <x:f>U217*Q217</x:f>
        <x:v>0</x:v>
      </x:c>
      <x:c r="Z217" s="130" t="n">
        <x:f>U217*R217</x:f>
        <x:v>0</x:v>
      </x:c>
      <x:c r="AA217" s="130" t="n">
        <x:f>U217*S217</x:f>
        <x:v>0</x:v>
      </x:c>
      <x:c r="AB217" s="130" t="n">
        <x:f>U217*T217</x:f>
        <x:v>0</x:v>
      </x:c>
    </x:row>
    <x:row r="218">
      <x:c r="A218" s="24" t="str">
        <x:f>IF('Réservations'!A218="","",'Réservations'!A218)</x:f>
      </x:c>
      <x:c r="B218" s="76" t="n">
        <x:f>IF('Réservations'!$N218&lt;&gt;"OK",0,MAX(0,MIN('Réservations'!$C218,DATE(Ouverture!$B$4,2,1))-MAX('Réservations'!$B218,DATE(Ouverture!$B$4,1,1))))</x:f>
        <x:v>0</x:v>
      </x:c>
      <x:c r="C218" s="76" t="n">
        <x:f>IF('Réservations'!$N218&lt;&gt;"OK",0,MAX(0,MIN('Réservations'!$C218,DATE(Ouverture!$B$4,3,1))-MAX('Réservations'!$B218,DATE(Ouverture!$B$4,2,1))))</x:f>
        <x:v>0</x:v>
      </x:c>
      <x:c r="D218" s="76" t="n">
        <x:f>IF('Réservations'!$N218&lt;&gt;"OK",0,MAX(0,MIN('Réservations'!$C218,DATE(Ouverture!$B$4,4,1))-MAX('Réservations'!$B218,DATE(Ouverture!$B$4,3,1))))</x:f>
        <x:v>0</x:v>
      </x:c>
      <x:c r="E218" s="76" t="n">
        <x:f>IF('Réservations'!$N218&lt;&gt;"OK",0,MAX(0,MIN('Réservations'!$C218,DATE(Ouverture!$B$4,5,1))-MAX('Réservations'!$B218,DATE(Ouverture!$B$4,4,1))))</x:f>
        <x:v>0</x:v>
      </x:c>
      <x:c r="F218" s="76" t="n">
        <x:f>IF('Réservations'!$N218&lt;&gt;"OK",0,MAX(0,MIN('Réservations'!$C218,DATE(Ouverture!$B$4,6,1))-MAX('Réservations'!$B218,DATE(Ouverture!$B$4,5,1))))</x:f>
        <x:v>0</x:v>
      </x:c>
      <x:c r="G218" s="76" t="n">
        <x:f>IF('Réservations'!$N218&lt;&gt;"OK",0,MAX(0,MIN('Réservations'!$C218,DATE(Ouverture!$B$4,7,1))-MAX('Réservations'!$B218,DATE(Ouverture!$B$4,6,1))))</x:f>
        <x:v>0</x:v>
      </x:c>
      <x:c r="H218" s="76" t="n">
        <x:f>IF('Réservations'!$N218&lt;&gt;"OK",0,MAX(0,MIN('Réservations'!$C218,DATE(Ouverture!$B$4,8,1))-MAX('Réservations'!$B218,DATE(Ouverture!$B$4,7,1))))</x:f>
        <x:v>0</x:v>
      </x:c>
      <x:c r="I218" s="76" t="n">
        <x:f>IF('Réservations'!$N218&lt;&gt;"OK",0,MAX(0,MIN('Réservations'!$C218,DATE(Ouverture!$B$4,9,1))-MAX('Réservations'!$B218,DATE(Ouverture!$B$4,8,1))))</x:f>
        <x:v>0</x:v>
      </x:c>
      <x:c r="J218" s="76" t="n">
        <x:f>IF('Réservations'!$N218&lt;&gt;"OK",0,MAX(0,MIN('Réservations'!$C218,DATE(Ouverture!$B$4,10,1))-MAX('Réservations'!$B218,DATE(Ouverture!$B$4,9,1))))</x:f>
        <x:v>0</x:v>
      </x:c>
      <x:c r="K218" s="76" t="n">
        <x:f>IF('Réservations'!$N218&lt;&gt;"OK",0,MAX(0,MIN('Réservations'!$C218,DATE(Ouverture!$B$4,11,1))-MAX('Réservations'!$B218,DATE(Ouverture!$B$4,10,1))))</x:f>
        <x:v>0</x:v>
      </x:c>
      <x:c r="L218" s="76" t="n">
        <x:f>IF('Réservations'!$N218&lt;&gt;"OK",0,MAX(0,MIN('Réservations'!$C218,DATE(Ouverture!$B$4,12,1))-MAX('Réservations'!$B218,DATE(Ouverture!$B$4,11,1))))</x:f>
        <x:v>0</x:v>
      </x:c>
      <x:c r="M218" s="76" t="n">
        <x:f>IF('Réservations'!$N218&lt;&gt;"OK",0,MAX(0,MIN('Réservations'!$C218,DATE(Ouverture!$B$4,13,1))-MAX('Réservations'!$B218,DATE(Ouverture!$B$4,12,1))))</x:f>
        <x:v>0</x:v>
      </x:c>
      <x:c r="N218" s="130" t="n">
        <x:f>IFERROR(IF('Réservations'!$N218="OK",'Réservations'!$G218/'Réservations'!$F218,0),0)</x:f>
        <x:v>0</x:v>
      </x:c>
      <x:c r="O218" s="130" t="n">
        <x:f>IFERROR(IF('Réservations'!$N218="OK",'Réservations'!$H218/'Réservations'!$F218,0),0)</x:f>
        <x:v>0</x:v>
      </x:c>
      <x:c r="P218" s="130" t="n">
        <x:f>IFERROR(IF('Réservations'!$N218="OK",'Réservations'!$I218/'Réservations'!$F218,0),0)</x:f>
        <x:v>0</x:v>
      </x:c>
      <x:c r="Q218" s="130" t="n">
        <x:f>IFERROR(IF('Réservations'!$N218="OK",'Réservations'!$J218/'Réservations'!$F218,0),0)</x:f>
        <x:v>0</x:v>
      </x:c>
      <x:c r="R218" s="130" t="n">
        <x:f>IFERROR(IF('Réservations'!$N218="OK",'Réservations'!$K218/'Réservations'!$F218,0),0)</x:f>
        <x:v>0</x:v>
      </x:c>
      <x:c r="S218" s="130" t="n">
        <x:f>IFERROR(IF('Réservations'!$N218="OK",'Réservations'!$L218/'Réservations'!$F218,0),0)</x:f>
        <x:v>0</x:v>
      </x:c>
      <x:c r="T218" s="130" t="n">
        <x:f>IFERROR(IF('Réservations'!$N218="OK",'Réservations'!$M218/'Réservations'!$F218,0),0)</x:f>
        <x:v>0</x:v>
      </x:c>
      <x:c r="U218" s="130" t="n">
        <x:f>SUM(B218:M218)</x:f>
        <x:v>0</x:v>
      </x:c>
      <x:c r="V218" s="130" t="n">
        <x:f>U218*N218</x:f>
        <x:v>0</x:v>
      </x:c>
      <x:c r="W218" s="130" t="n">
        <x:f>U218*O218</x:f>
        <x:v>0</x:v>
      </x:c>
      <x:c r="X218" s="130" t="n">
        <x:f>U218*P218</x:f>
        <x:v>0</x:v>
      </x:c>
      <x:c r="Y218" s="130" t="n">
        <x:f>U218*Q218</x:f>
        <x:v>0</x:v>
      </x:c>
      <x:c r="Z218" s="130" t="n">
        <x:f>U218*R218</x:f>
        <x:v>0</x:v>
      </x:c>
      <x:c r="AA218" s="130" t="n">
        <x:f>U218*S218</x:f>
        <x:v>0</x:v>
      </x:c>
      <x:c r="AB218" s="130" t="n">
        <x:f>U218*T218</x:f>
        <x:v>0</x:v>
      </x:c>
    </x:row>
    <x:row r="219">
      <x:c r="A219" s="24" t="str">
        <x:f>IF('Réservations'!A219="","",'Réservations'!A219)</x:f>
      </x:c>
      <x:c r="B219" s="76" t="n">
        <x:f>IF('Réservations'!$N219&lt;&gt;"OK",0,MAX(0,MIN('Réservations'!$C219,DATE(Ouverture!$B$4,2,1))-MAX('Réservations'!$B219,DATE(Ouverture!$B$4,1,1))))</x:f>
        <x:v>0</x:v>
      </x:c>
      <x:c r="C219" s="76" t="n">
        <x:f>IF('Réservations'!$N219&lt;&gt;"OK",0,MAX(0,MIN('Réservations'!$C219,DATE(Ouverture!$B$4,3,1))-MAX('Réservations'!$B219,DATE(Ouverture!$B$4,2,1))))</x:f>
        <x:v>0</x:v>
      </x:c>
      <x:c r="D219" s="76" t="n">
        <x:f>IF('Réservations'!$N219&lt;&gt;"OK",0,MAX(0,MIN('Réservations'!$C219,DATE(Ouverture!$B$4,4,1))-MAX('Réservations'!$B219,DATE(Ouverture!$B$4,3,1))))</x:f>
        <x:v>0</x:v>
      </x:c>
      <x:c r="E219" s="76" t="n">
        <x:f>IF('Réservations'!$N219&lt;&gt;"OK",0,MAX(0,MIN('Réservations'!$C219,DATE(Ouverture!$B$4,5,1))-MAX('Réservations'!$B219,DATE(Ouverture!$B$4,4,1))))</x:f>
        <x:v>0</x:v>
      </x:c>
      <x:c r="F219" s="76" t="n">
        <x:f>IF('Réservations'!$N219&lt;&gt;"OK",0,MAX(0,MIN('Réservations'!$C219,DATE(Ouverture!$B$4,6,1))-MAX('Réservations'!$B219,DATE(Ouverture!$B$4,5,1))))</x:f>
        <x:v>0</x:v>
      </x:c>
      <x:c r="G219" s="76" t="n">
        <x:f>IF('Réservations'!$N219&lt;&gt;"OK",0,MAX(0,MIN('Réservations'!$C219,DATE(Ouverture!$B$4,7,1))-MAX('Réservations'!$B219,DATE(Ouverture!$B$4,6,1))))</x:f>
        <x:v>0</x:v>
      </x:c>
      <x:c r="H219" s="76" t="n">
        <x:f>IF('Réservations'!$N219&lt;&gt;"OK",0,MAX(0,MIN('Réservations'!$C219,DATE(Ouverture!$B$4,8,1))-MAX('Réservations'!$B219,DATE(Ouverture!$B$4,7,1))))</x:f>
        <x:v>0</x:v>
      </x:c>
      <x:c r="I219" s="76" t="n">
        <x:f>IF('Réservations'!$N219&lt;&gt;"OK",0,MAX(0,MIN('Réservations'!$C219,DATE(Ouverture!$B$4,9,1))-MAX('Réservations'!$B219,DATE(Ouverture!$B$4,8,1))))</x:f>
        <x:v>0</x:v>
      </x:c>
      <x:c r="J219" s="76" t="n">
        <x:f>IF('Réservations'!$N219&lt;&gt;"OK",0,MAX(0,MIN('Réservations'!$C219,DATE(Ouverture!$B$4,10,1))-MAX('Réservations'!$B219,DATE(Ouverture!$B$4,9,1))))</x:f>
        <x:v>0</x:v>
      </x:c>
      <x:c r="K219" s="76" t="n">
        <x:f>IF('Réservations'!$N219&lt;&gt;"OK",0,MAX(0,MIN('Réservations'!$C219,DATE(Ouverture!$B$4,11,1))-MAX('Réservations'!$B219,DATE(Ouverture!$B$4,10,1))))</x:f>
        <x:v>0</x:v>
      </x:c>
      <x:c r="L219" s="76" t="n">
        <x:f>IF('Réservations'!$N219&lt;&gt;"OK",0,MAX(0,MIN('Réservations'!$C219,DATE(Ouverture!$B$4,12,1))-MAX('Réservations'!$B219,DATE(Ouverture!$B$4,11,1))))</x:f>
        <x:v>0</x:v>
      </x:c>
      <x:c r="M219" s="76" t="n">
        <x:f>IF('Réservations'!$N219&lt;&gt;"OK",0,MAX(0,MIN('Réservations'!$C219,DATE(Ouverture!$B$4,13,1))-MAX('Réservations'!$B219,DATE(Ouverture!$B$4,12,1))))</x:f>
        <x:v>0</x:v>
      </x:c>
      <x:c r="N219" s="130" t="n">
        <x:f>IFERROR(IF('Réservations'!$N219="OK",'Réservations'!$G219/'Réservations'!$F219,0),0)</x:f>
        <x:v>0</x:v>
      </x:c>
      <x:c r="O219" s="130" t="n">
        <x:f>IFERROR(IF('Réservations'!$N219="OK",'Réservations'!$H219/'Réservations'!$F219,0),0)</x:f>
        <x:v>0</x:v>
      </x:c>
      <x:c r="P219" s="130" t="n">
        <x:f>IFERROR(IF('Réservations'!$N219="OK",'Réservations'!$I219/'Réservations'!$F219,0),0)</x:f>
        <x:v>0</x:v>
      </x:c>
      <x:c r="Q219" s="130" t="n">
        <x:f>IFERROR(IF('Réservations'!$N219="OK",'Réservations'!$J219/'Réservations'!$F219,0),0)</x:f>
        <x:v>0</x:v>
      </x:c>
      <x:c r="R219" s="130" t="n">
        <x:f>IFERROR(IF('Réservations'!$N219="OK",'Réservations'!$K219/'Réservations'!$F219,0),0)</x:f>
        <x:v>0</x:v>
      </x:c>
      <x:c r="S219" s="130" t="n">
        <x:f>IFERROR(IF('Réservations'!$N219="OK",'Réservations'!$L219/'Réservations'!$F219,0),0)</x:f>
        <x:v>0</x:v>
      </x:c>
      <x:c r="T219" s="130" t="n">
        <x:f>IFERROR(IF('Réservations'!$N219="OK",'Réservations'!$M219/'Réservations'!$F219,0),0)</x:f>
        <x:v>0</x:v>
      </x:c>
      <x:c r="U219" s="130" t="n">
        <x:f>SUM(B219:M219)</x:f>
        <x:v>0</x:v>
      </x:c>
      <x:c r="V219" s="130" t="n">
        <x:f>U219*N219</x:f>
        <x:v>0</x:v>
      </x:c>
      <x:c r="W219" s="130" t="n">
        <x:f>U219*O219</x:f>
        <x:v>0</x:v>
      </x:c>
      <x:c r="X219" s="130" t="n">
        <x:f>U219*P219</x:f>
        <x:v>0</x:v>
      </x:c>
      <x:c r="Y219" s="130" t="n">
        <x:f>U219*Q219</x:f>
        <x:v>0</x:v>
      </x:c>
      <x:c r="Z219" s="130" t="n">
        <x:f>U219*R219</x:f>
        <x:v>0</x:v>
      </x:c>
      <x:c r="AA219" s="130" t="n">
        <x:f>U219*S219</x:f>
        <x:v>0</x:v>
      </x:c>
      <x:c r="AB219" s="130" t="n">
        <x:f>U219*T219</x:f>
        <x:v>0</x:v>
      </x:c>
    </x:row>
    <x:row r="220">
      <x:c r="A220" s="24" t="str">
        <x:f>IF('Réservations'!A220="","",'Réservations'!A220)</x:f>
      </x:c>
      <x:c r="B220" s="76" t="n">
        <x:f>IF('Réservations'!$N220&lt;&gt;"OK",0,MAX(0,MIN('Réservations'!$C220,DATE(Ouverture!$B$4,2,1))-MAX('Réservations'!$B220,DATE(Ouverture!$B$4,1,1))))</x:f>
        <x:v>0</x:v>
      </x:c>
      <x:c r="C220" s="76" t="n">
        <x:f>IF('Réservations'!$N220&lt;&gt;"OK",0,MAX(0,MIN('Réservations'!$C220,DATE(Ouverture!$B$4,3,1))-MAX('Réservations'!$B220,DATE(Ouverture!$B$4,2,1))))</x:f>
        <x:v>0</x:v>
      </x:c>
      <x:c r="D220" s="76" t="n">
        <x:f>IF('Réservations'!$N220&lt;&gt;"OK",0,MAX(0,MIN('Réservations'!$C220,DATE(Ouverture!$B$4,4,1))-MAX('Réservations'!$B220,DATE(Ouverture!$B$4,3,1))))</x:f>
        <x:v>0</x:v>
      </x:c>
      <x:c r="E220" s="76" t="n">
        <x:f>IF('Réservations'!$N220&lt;&gt;"OK",0,MAX(0,MIN('Réservations'!$C220,DATE(Ouverture!$B$4,5,1))-MAX('Réservations'!$B220,DATE(Ouverture!$B$4,4,1))))</x:f>
        <x:v>0</x:v>
      </x:c>
      <x:c r="F220" s="76" t="n">
        <x:f>IF('Réservations'!$N220&lt;&gt;"OK",0,MAX(0,MIN('Réservations'!$C220,DATE(Ouverture!$B$4,6,1))-MAX('Réservations'!$B220,DATE(Ouverture!$B$4,5,1))))</x:f>
        <x:v>0</x:v>
      </x:c>
      <x:c r="G220" s="76" t="n">
        <x:f>IF('Réservations'!$N220&lt;&gt;"OK",0,MAX(0,MIN('Réservations'!$C220,DATE(Ouverture!$B$4,7,1))-MAX('Réservations'!$B220,DATE(Ouverture!$B$4,6,1))))</x:f>
        <x:v>0</x:v>
      </x:c>
      <x:c r="H220" s="76" t="n">
        <x:f>IF('Réservations'!$N220&lt;&gt;"OK",0,MAX(0,MIN('Réservations'!$C220,DATE(Ouverture!$B$4,8,1))-MAX('Réservations'!$B220,DATE(Ouverture!$B$4,7,1))))</x:f>
        <x:v>0</x:v>
      </x:c>
      <x:c r="I220" s="76" t="n">
        <x:f>IF('Réservations'!$N220&lt;&gt;"OK",0,MAX(0,MIN('Réservations'!$C220,DATE(Ouverture!$B$4,9,1))-MAX('Réservations'!$B220,DATE(Ouverture!$B$4,8,1))))</x:f>
        <x:v>0</x:v>
      </x:c>
      <x:c r="J220" s="76" t="n">
        <x:f>IF('Réservations'!$N220&lt;&gt;"OK",0,MAX(0,MIN('Réservations'!$C220,DATE(Ouverture!$B$4,10,1))-MAX('Réservations'!$B220,DATE(Ouverture!$B$4,9,1))))</x:f>
        <x:v>0</x:v>
      </x:c>
      <x:c r="K220" s="76" t="n">
        <x:f>IF('Réservations'!$N220&lt;&gt;"OK",0,MAX(0,MIN('Réservations'!$C220,DATE(Ouverture!$B$4,11,1))-MAX('Réservations'!$B220,DATE(Ouverture!$B$4,10,1))))</x:f>
        <x:v>0</x:v>
      </x:c>
      <x:c r="L220" s="76" t="n">
        <x:f>IF('Réservations'!$N220&lt;&gt;"OK",0,MAX(0,MIN('Réservations'!$C220,DATE(Ouverture!$B$4,12,1))-MAX('Réservations'!$B220,DATE(Ouverture!$B$4,11,1))))</x:f>
        <x:v>0</x:v>
      </x:c>
      <x:c r="M220" s="76" t="n">
        <x:f>IF('Réservations'!$N220&lt;&gt;"OK",0,MAX(0,MIN('Réservations'!$C220,DATE(Ouverture!$B$4,13,1))-MAX('Réservations'!$B220,DATE(Ouverture!$B$4,12,1))))</x:f>
        <x:v>0</x:v>
      </x:c>
      <x:c r="N220" s="130" t="n">
        <x:f>IFERROR(IF('Réservations'!$N220="OK",'Réservations'!$G220/'Réservations'!$F220,0),0)</x:f>
        <x:v>0</x:v>
      </x:c>
      <x:c r="O220" s="130" t="n">
        <x:f>IFERROR(IF('Réservations'!$N220="OK",'Réservations'!$H220/'Réservations'!$F220,0),0)</x:f>
        <x:v>0</x:v>
      </x:c>
      <x:c r="P220" s="130" t="n">
        <x:f>IFERROR(IF('Réservations'!$N220="OK",'Réservations'!$I220/'Réservations'!$F220,0),0)</x:f>
        <x:v>0</x:v>
      </x:c>
      <x:c r="Q220" s="130" t="n">
        <x:f>IFERROR(IF('Réservations'!$N220="OK",'Réservations'!$J220/'Réservations'!$F220,0),0)</x:f>
        <x:v>0</x:v>
      </x:c>
      <x:c r="R220" s="130" t="n">
        <x:f>IFERROR(IF('Réservations'!$N220="OK",'Réservations'!$K220/'Réservations'!$F220,0),0)</x:f>
        <x:v>0</x:v>
      </x:c>
      <x:c r="S220" s="130" t="n">
        <x:f>IFERROR(IF('Réservations'!$N220="OK",'Réservations'!$L220/'Réservations'!$F220,0),0)</x:f>
        <x:v>0</x:v>
      </x:c>
      <x:c r="T220" s="130" t="n">
        <x:f>IFERROR(IF('Réservations'!$N220="OK",'Réservations'!$M220/'Réservations'!$F220,0),0)</x:f>
        <x:v>0</x:v>
      </x:c>
      <x:c r="U220" s="130" t="n">
        <x:f>SUM(B220:M220)</x:f>
        <x:v>0</x:v>
      </x:c>
      <x:c r="V220" s="130" t="n">
        <x:f>U220*N220</x:f>
        <x:v>0</x:v>
      </x:c>
      <x:c r="W220" s="130" t="n">
        <x:f>U220*O220</x:f>
        <x:v>0</x:v>
      </x:c>
      <x:c r="X220" s="130" t="n">
        <x:f>U220*P220</x:f>
        <x:v>0</x:v>
      </x:c>
      <x:c r="Y220" s="130" t="n">
        <x:f>U220*Q220</x:f>
        <x:v>0</x:v>
      </x:c>
      <x:c r="Z220" s="130" t="n">
        <x:f>U220*R220</x:f>
        <x:v>0</x:v>
      </x:c>
      <x:c r="AA220" s="130" t="n">
        <x:f>U220*S220</x:f>
        <x:v>0</x:v>
      </x:c>
      <x:c r="AB220" s="130" t="n">
        <x:f>U220*T220</x:f>
        <x:v>0</x:v>
      </x:c>
    </x:row>
    <x:row r="221">
      <x:c r="A221" s="24" t="str">
        <x:f>IF('Réservations'!A221="","",'Réservations'!A221)</x:f>
      </x:c>
      <x:c r="B221" s="76" t="n">
        <x:f>IF('Réservations'!$N221&lt;&gt;"OK",0,MAX(0,MIN('Réservations'!$C221,DATE(Ouverture!$B$4,2,1))-MAX('Réservations'!$B221,DATE(Ouverture!$B$4,1,1))))</x:f>
        <x:v>0</x:v>
      </x:c>
      <x:c r="C221" s="76" t="n">
        <x:f>IF('Réservations'!$N221&lt;&gt;"OK",0,MAX(0,MIN('Réservations'!$C221,DATE(Ouverture!$B$4,3,1))-MAX('Réservations'!$B221,DATE(Ouverture!$B$4,2,1))))</x:f>
        <x:v>0</x:v>
      </x:c>
      <x:c r="D221" s="76" t="n">
        <x:f>IF('Réservations'!$N221&lt;&gt;"OK",0,MAX(0,MIN('Réservations'!$C221,DATE(Ouverture!$B$4,4,1))-MAX('Réservations'!$B221,DATE(Ouverture!$B$4,3,1))))</x:f>
        <x:v>0</x:v>
      </x:c>
      <x:c r="E221" s="76" t="n">
        <x:f>IF('Réservations'!$N221&lt;&gt;"OK",0,MAX(0,MIN('Réservations'!$C221,DATE(Ouverture!$B$4,5,1))-MAX('Réservations'!$B221,DATE(Ouverture!$B$4,4,1))))</x:f>
        <x:v>0</x:v>
      </x:c>
      <x:c r="F221" s="76" t="n">
        <x:f>IF('Réservations'!$N221&lt;&gt;"OK",0,MAX(0,MIN('Réservations'!$C221,DATE(Ouverture!$B$4,6,1))-MAX('Réservations'!$B221,DATE(Ouverture!$B$4,5,1))))</x:f>
        <x:v>0</x:v>
      </x:c>
      <x:c r="G221" s="76" t="n">
        <x:f>IF('Réservations'!$N221&lt;&gt;"OK",0,MAX(0,MIN('Réservations'!$C221,DATE(Ouverture!$B$4,7,1))-MAX('Réservations'!$B221,DATE(Ouverture!$B$4,6,1))))</x:f>
        <x:v>0</x:v>
      </x:c>
      <x:c r="H221" s="76" t="n">
        <x:f>IF('Réservations'!$N221&lt;&gt;"OK",0,MAX(0,MIN('Réservations'!$C221,DATE(Ouverture!$B$4,8,1))-MAX('Réservations'!$B221,DATE(Ouverture!$B$4,7,1))))</x:f>
        <x:v>0</x:v>
      </x:c>
      <x:c r="I221" s="76" t="n">
        <x:f>IF('Réservations'!$N221&lt;&gt;"OK",0,MAX(0,MIN('Réservations'!$C221,DATE(Ouverture!$B$4,9,1))-MAX('Réservations'!$B221,DATE(Ouverture!$B$4,8,1))))</x:f>
        <x:v>0</x:v>
      </x:c>
      <x:c r="J221" s="76" t="n">
        <x:f>IF('Réservations'!$N221&lt;&gt;"OK",0,MAX(0,MIN('Réservations'!$C221,DATE(Ouverture!$B$4,10,1))-MAX('Réservations'!$B221,DATE(Ouverture!$B$4,9,1))))</x:f>
        <x:v>0</x:v>
      </x:c>
      <x:c r="K221" s="76" t="n">
        <x:f>IF('Réservations'!$N221&lt;&gt;"OK",0,MAX(0,MIN('Réservations'!$C221,DATE(Ouverture!$B$4,11,1))-MAX('Réservations'!$B221,DATE(Ouverture!$B$4,10,1))))</x:f>
        <x:v>0</x:v>
      </x:c>
      <x:c r="L221" s="76" t="n">
        <x:f>IF('Réservations'!$N221&lt;&gt;"OK",0,MAX(0,MIN('Réservations'!$C221,DATE(Ouverture!$B$4,12,1))-MAX('Réservations'!$B221,DATE(Ouverture!$B$4,11,1))))</x:f>
        <x:v>0</x:v>
      </x:c>
      <x:c r="M221" s="76" t="n">
        <x:f>IF('Réservations'!$N221&lt;&gt;"OK",0,MAX(0,MIN('Réservations'!$C221,DATE(Ouverture!$B$4,13,1))-MAX('Réservations'!$B221,DATE(Ouverture!$B$4,12,1))))</x:f>
        <x:v>0</x:v>
      </x:c>
      <x:c r="N221" s="130" t="n">
        <x:f>IFERROR(IF('Réservations'!$N221="OK",'Réservations'!$G221/'Réservations'!$F221,0),0)</x:f>
        <x:v>0</x:v>
      </x:c>
      <x:c r="O221" s="130" t="n">
        <x:f>IFERROR(IF('Réservations'!$N221="OK",'Réservations'!$H221/'Réservations'!$F221,0),0)</x:f>
        <x:v>0</x:v>
      </x:c>
      <x:c r="P221" s="130" t="n">
        <x:f>IFERROR(IF('Réservations'!$N221="OK",'Réservations'!$I221/'Réservations'!$F221,0),0)</x:f>
        <x:v>0</x:v>
      </x:c>
      <x:c r="Q221" s="130" t="n">
        <x:f>IFERROR(IF('Réservations'!$N221="OK",'Réservations'!$J221/'Réservations'!$F221,0),0)</x:f>
        <x:v>0</x:v>
      </x:c>
      <x:c r="R221" s="130" t="n">
        <x:f>IFERROR(IF('Réservations'!$N221="OK",'Réservations'!$K221/'Réservations'!$F221,0),0)</x:f>
        <x:v>0</x:v>
      </x:c>
      <x:c r="S221" s="130" t="n">
        <x:f>IFERROR(IF('Réservations'!$N221="OK",'Réservations'!$L221/'Réservations'!$F221,0),0)</x:f>
        <x:v>0</x:v>
      </x:c>
      <x:c r="T221" s="130" t="n">
        <x:f>IFERROR(IF('Réservations'!$N221="OK",'Réservations'!$M221/'Réservations'!$F221,0),0)</x:f>
        <x:v>0</x:v>
      </x:c>
      <x:c r="U221" s="130" t="n">
        <x:f>SUM(B221:M221)</x:f>
        <x:v>0</x:v>
      </x:c>
      <x:c r="V221" s="130" t="n">
        <x:f>U221*N221</x:f>
        <x:v>0</x:v>
      </x:c>
      <x:c r="W221" s="130" t="n">
        <x:f>U221*O221</x:f>
        <x:v>0</x:v>
      </x:c>
      <x:c r="X221" s="130" t="n">
        <x:f>U221*P221</x:f>
        <x:v>0</x:v>
      </x:c>
      <x:c r="Y221" s="130" t="n">
        <x:f>U221*Q221</x:f>
        <x:v>0</x:v>
      </x:c>
      <x:c r="Z221" s="130" t="n">
        <x:f>U221*R221</x:f>
        <x:v>0</x:v>
      </x:c>
      <x:c r="AA221" s="130" t="n">
        <x:f>U221*S221</x:f>
        <x:v>0</x:v>
      </x:c>
      <x:c r="AB221" s="130" t="n">
        <x:f>U221*T221</x:f>
        <x:v>0</x:v>
      </x:c>
    </x:row>
    <x:row r="222">
      <x:c r="A222" s="24" t="str">
        <x:f>IF('Réservations'!A222="","",'Réservations'!A222)</x:f>
      </x:c>
      <x:c r="B222" s="76" t="n">
        <x:f>IF('Réservations'!$N222&lt;&gt;"OK",0,MAX(0,MIN('Réservations'!$C222,DATE(Ouverture!$B$4,2,1))-MAX('Réservations'!$B222,DATE(Ouverture!$B$4,1,1))))</x:f>
        <x:v>0</x:v>
      </x:c>
      <x:c r="C222" s="76" t="n">
        <x:f>IF('Réservations'!$N222&lt;&gt;"OK",0,MAX(0,MIN('Réservations'!$C222,DATE(Ouverture!$B$4,3,1))-MAX('Réservations'!$B222,DATE(Ouverture!$B$4,2,1))))</x:f>
        <x:v>0</x:v>
      </x:c>
      <x:c r="D222" s="76" t="n">
        <x:f>IF('Réservations'!$N222&lt;&gt;"OK",0,MAX(0,MIN('Réservations'!$C222,DATE(Ouverture!$B$4,4,1))-MAX('Réservations'!$B222,DATE(Ouverture!$B$4,3,1))))</x:f>
        <x:v>0</x:v>
      </x:c>
      <x:c r="E222" s="76" t="n">
        <x:f>IF('Réservations'!$N222&lt;&gt;"OK",0,MAX(0,MIN('Réservations'!$C222,DATE(Ouverture!$B$4,5,1))-MAX('Réservations'!$B222,DATE(Ouverture!$B$4,4,1))))</x:f>
        <x:v>0</x:v>
      </x:c>
      <x:c r="F222" s="76" t="n">
        <x:f>IF('Réservations'!$N222&lt;&gt;"OK",0,MAX(0,MIN('Réservations'!$C222,DATE(Ouverture!$B$4,6,1))-MAX('Réservations'!$B222,DATE(Ouverture!$B$4,5,1))))</x:f>
        <x:v>0</x:v>
      </x:c>
      <x:c r="G222" s="76" t="n">
        <x:f>IF('Réservations'!$N222&lt;&gt;"OK",0,MAX(0,MIN('Réservations'!$C222,DATE(Ouverture!$B$4,7,1))-MAX('Réservations'!$B222,DATE(Ouverture!$B$4,6,1))))</x:f>
        <x:v>0</x:v>
      </x:c>
      <x:c r="H222" s="76" t="n">
        <x:f>IF('Réservations'!$N222&lt;&gt;"OK",0,MAX(0,MIN('Réservations'!$C222,DATE(Ouverture!$B$4,8,1))-MAX('Réservations'!$B222,DATE(Ouverture!$B$4,7,1))))</x:f>
        <x:v>0</x:v>
      </x:c>
      <x:c r="I222" s="76" t="n">
        <x:f>IF('Réservations'!$N222&lt;&gt;"OK",0,MAX(0,MIN('Réservations'!$C222,DATE(Ouverture!$B$4,9,1))-MAX('Réservations'!$B222,DATE(Ouverture!$B$4,8,1))))</x:f>
        <x:v>0</x:v>
      </x:c>
      <x:c r="J222" s="76" t="n">
        <x:f>IF('Réservations'!$N222&lt;&gt;"OK",0,MAX(0,MIN('Réservations'!$C222,DATE(Ouverture!$B$4,10,1))-MAX('Réservations'!$B222,DATE(Ouverture!$B$4,9,1))))</x:f>
        <x:v>0</x:v>
      </x:c>
      <x:c r="K222" s="76" t="n">
        <x:f>IF('Réservations'!$N222&lt;&gt;"OK",0,MAX(0,MIN('Réservations'!$C222,DATE(Ouverture!$B$4,11,1))-MAX('Réservations'!$B222,DATE(Ouverture!$B$4,10,1))))</x:f>
        <x:v>0</x:v>
      </x:c>
      <x:c r="L222" s="76" t="n">
        <x:f>IF('Réservations'!$N222&lt;&gt;"OK",0,MAX(0,MIN('Réservations'!$C222,DATE(Ouverture!$B$4,12,1))-MAX('Réservations'!$B222,DATE(Ouverture!$B$4,11,1))))</x:f>
        <x:v>0</x:v>
      </x:c>
      <x:c r="M222" s="76" t="n">
        <x:f>IF('Réservations'!$N222&lt;&gt;"OK",0,MAX(0,MIN('Réservations'!$C222,DATE(Ouverture!$B$4,13,1))-MAX('Réservations'!$B222,DATE(Ouverture!$B$4,12,1))))</x:f>
        <x:v>0</x:v>
      </x:c>
      <x:c r="N222" s="130" t="n">
        <x:f>IFERROR(IF('Réservations'!$N222="OK",'Réservations'!$G222/'Réservations'!$F222,0),0)</x:f>
        <x:v>0</x:v>
      </x:c>
      <x:c r="O222" s="130" t="n">
        <x:f>IFERROR(IF('Réservations'!$N222="OK",'Réservations'!$H222/'Réservations'!$F222,0),0)</x:f>
        <x:v>0</x:v>
      </x:c>
      <x:c r="P222" s="130" t="n">
        <x:f>IFERROR(IF('Réservations'!$N222="OK",'Réservations'!$I222/'Réservations'!$F222,0),0)</x:f>
        <x:v>0</x:v>
      </x:c>
      <x:c r="Q222" s="130" t="n">
        <x:f>IFERROR(IF('Réservations'!$N222="OK",'Réservations'!$J222/'Réservations'!$F222,0),0)</x:f>
        <x:v>0</x:v>
      </x:c>
      <x:c r="R222" s="130" t="n">
        <x:f>IFERROR(IF('Réservations'!$N222="OK",'Réservations'!$K222/'Réservations'!$F222,0),0)</x:f>
        <x:v>0</x:v>
      </x:c>
      <x:c r="S222" s="130" t="n">
        <x:f>IFERROR(IF('Réservations'!$N222="OK",'Réservations'!$L222/'Réservations'!$F222,0),0)</x:f>
        <x:v>0</x:v>
      </x:c>
      <x:c r="T222" s="130" t="n">
        <x:f>IFERROR(IF('Réservations'!$N222="OK",'Réservations'!$M222/'Réservations'!$F222,0),0)</x:f>
        <x:v>0</x:v>
      </x:c>
      <x:c r="U222" s="130" t="n">
        <x:f>SUM(B222:M222)</x:f>
        <x:v>0</x:v>
      </x:c>
      <x:c r="V222" s="130" t="n">
        <x:f>U222*N222</x:f>
        <x:v>0</x:v>
      </x:c>
      <x:c r="W222" s="130" t="n">
        <x:f>U222*O222</x:f>
        <x:v>0</x:v>
      </x:c>
      <x:c r="X222" s="130" t="n">
        <x:f>U222*P222</x:f>
        <x:v>0</x:v>
      </x:c>
      <x:c r="Y222" s="130" t="n">
        <x:f>U222*Q222</x:f>
        <x:v>0</x:v>
      </x:c>
      <x:c r="Z222" s="130" t="n">
        <x:f>U222*R222</x:f>
        <x:v>0</x:v>
      </x:c>
      <x:c r="AA222" s="130" t="n">
        <x:f>U222*S222</x:f>
        <x:v>0</x:v>
      </x:c>
      <x:c r="AB222" s="130" t="n">
        <x:f>U222*T222</x:f>
        <x:v>0</x:v>
      </x:c>
    </x:row>
    <x:row r="223">
      <x:c r="A223" s="24" t="str">
        <x:f>IF('Réservations'!A223="","",'Réservations'!A223)</x:f>
      </x:c>
      <x:c r="B223" s="76" t="n">
        <x:f>IF('Réservations'!$N223&lt;&gt;"OK",0,MAX(0,MIN('Réservations'!$C223,DATE(Ouverture!$B$4,2,1))-MAX('Réservations'!$B223,DATE(Ouverture!$B$4,1,1))))</x:f>
        <x:v>0</x:v>
      </x:c>
      <x:c r="C223" s="76" t="n">
        <x:f>IF('Réservations'!$N223&lt;&gt;"OK",0,MAX(0,MIN('Réservations'!$C223,DATE(Ouverture!$B$4,3,1))-MAX('Réservations'!$B223,DATE(Ouverture!$B$4,2,1))))</x:f>
        <x:v>0</x:v>
      </x:c>
      <x:c r="D223" s="76" t="n">
        <x:f>IF('Réservations'!$N223&lt;&gt;"OK",0,MAX(0,MIN('Réservations'!$C223,DATE(Ouverture!$B$4,4,1))-MAX('Réservations'!$B223,DATE(Ouverture!$B$4,3,1))))</x:f>
        <x:v>0</x:v>
      </x:c>
      <x:c r="E223" s="76" t="n">
        <x:f>IF('Réservations'!$N223&lt;&gt;"OK",0,MAX(0,MIN('Réservations'!$C223,DATE(Ouverture!$B$4,5,1))-MAX('Réservations'!$B223,DATE(Ouverture!$B$4,4,1))))</x:f>
        <x:v>0</x:v>
      </x:c>
      <x:c r="F223" s="76" t="n">
        <x:f>IF('Réservations'!$N223&lt;&gt;"OK",0,MAX(0,MIN('Réservations'!$C223,DATE(Ouverture!$B$4,6,1))-MAX('Réservations'!$B223,DATE(Ouverture!$B$4,5,1))))</x:f>
        <x:v>0</x:v>
      </x:c>
      <x:c r="G223" s="76" t="n">
        <x:f>IF('Réservations'!$N223&lt;&gt;"OK",0,MAX(0,MIN('Réservations'!$C223,DATE(Ouverture!$B$4,7,1))-MAX('Réservations'!$B223,DATE(Ouverture!$B$4,6,1))))</x:f>
        <x:v>0</x:v>
      </x:c>
      <x:c r="H223" s="76" t="n">
        <x:f>IF('Réservations'!$N223&lt;&gt;"OK",0,MAX(0,MIN('Réservations'!$C223,DATE(Ouverture!$B$4,8,1))-MAX('Réservations'!$B223,DATE(Ouverture!$B$4,7,1))))</x:f>
        <x:v>0</x:v>
      </x:c>
      <x:c r="I223" s="76" t="n">
        <x:f>IF('Réservations'!$N223&lt;&gt;"OK",0,MAX(0,MIN('Réservations'!$C223,DATE(Ouverture!$B$4,9,1))-MAX('Réservations'!$B223,DATE(Ouverture!$B$4,8,1))))</x:f>
        <x:v>0</x:v>
      </x:c>
      <x:c r="J223" s="76" t="n">
        <x:f>IF('Réservations'!$N223&lt;&gt;"OK",0,MAX(0,MIN('Réservations'!$C223,DATE(Ouverture!$B$4,10,1))-MAX('Réservations'!$B223,DATE(Ouverture!$B$4,9,1))))</x:f>
        <x:v>0</x:v>
      </x:c>
      <x:c r="K223" s="76" t="n">
        <x:f>IF('Réservations'!$N223&lt;&gt;"OK",0,MAX(0,MIN('Réservations'!$C223,DATE(Ouverture!$B$4,11,1))-MAX('Réservations'!$B223,DATE(Ouverture!$B$4,10,1))))</x:f>
        <x:v>0</x:v>
      </x:c>
      <x:c r="L223" s="76" t="n">
        <x:f>IF('Réservations'!$N223&lt;&gt;"OK",0,MAX(0,MIN('Réservations'!$C223,DATE(Ouverture!$B$4,12,1))-MAX('Réservations'!$B223,DATE(Ouverture!$B$4,11,1))))</x:f>
        <x:v>0</x:v>
      </x:c>
      <x:c r="M223" s="76" t="n">
        <x:f>IF('Réservations'!$N223&lt;&gt;"OK",0,MAX(0,MIN('Réservations'!$C223,DATE(Ouverture!$B$4,13,1))-MAX('Réservations'!$B223,DATE(Ouverture!$B$4,12,1))))</x:f>
        <x:v>0</x:v>
      </x:c>
      <x:c r="N223" s="130" t="n">
        <x:f>IFERROR(IF('Réservations'!$N223="OK",'Réservations'!$G223/'Réservations'!$F223,0),0)</x:f>
        <x:v>0</x:v>
      </x:c>
      <x:c r="O223" s="130" t="n">
        <x:f>IFERROR(IF('Réservations'!$N223="OK",'Réservations'!$H223/'Réservations'!$F223,0),0)</x:f>
        <x:v>0</x:v>
      </x:c>
      <x:c r="P223" s="130" t="n">
        <x:f>IFERROR(IF('Réservations'!$N223="OK",'Réservations'!$I223/'Réservations'!$F223,0),0)</x:f>
        <x:v>0</x:v>
      </x:c>
      <x:c r="Q223" s="130" t="n">
        <x:f>IFERROR(IF('Réservations'!$N223="OK",'Réservations'!$J223/'Réservations'!$F223,0),0)</x:f>
        <x:v>0</x:v>
      </x:c>
      <x:c r="R223" s="130" t="n">
        <x:f>IFERROR(IF('Réservations'!$N223="OK",'Réservations'!$K223/'Réservations'!$F223,0),0)</x:f>
        <x:v>0</x:v>
      </x:c>
      <x:c r="S223" s="130" t="n">
        <x:f>IFERROR(IF('Réservations'!$N223="OK",'Réservations'!$L223/'Réservations'!$F223,0),0)</x:f>
        <x:v>0</x:v>
      </x:c>
      <x:c r="T223" s="130" t="n">
        <x:f>IFERROR(IF('Réservations'!$N223="OK",'Réservations'!$M223/'Réservations'!$F223,0),0)</x:f>
        <x:v>0</x:v>
      </x:c>
      <x:c r="U223" s="130" t="n">
        <x:f>SUM(B223:M223)</x:f>
        <x:v>0</x:v>
      </x:c>
      <x:c r="V223" s="130" t="n">
        <x:f>U223*N223</x:f>
        <x:v>0</x:v>
      </x:c>
      <x:c r="W223" s="130" t="n">
        <x:f>U223*O223</x:f>
        <x:v>0</x:v>
      </x:c>
      <x:c r="X223" s="130" t="n">
        <x:f>U223*P223</x:f>
        <x:v>0</x:v>
      </x:c>
      <x:c r="Y223" s="130" t="n">
        <x:f>U223*Q223</x:f>
        <x:v>0</x:v>
      </x:c>
      <x:c r="Z223" s="130" t="n">
        <x:f>U223*R223</x:f>
        <x:v>0</x:v>
      </x:c>
      <x:c r="AA223" s="130" t="n">
        <x:f>U223*S223</x:f>
        <x:v>0</x:v>
      </x:c>
      <x:c r="AB223" s="130" t="n">
        <x:f>U223*T223</x:f>
        <x:v>0</x:v>
      </x:c>
    </x:row>
    <x:row r="224">
      <x:c r="A224" s="24" t="str">
        <x:f>IF('Réservations'!A224="","",'Réservations'!A224)</x:f>
      </x:c>
      <x:c r="B224" s="76" t="n">
        <x:f>IF('Réservations'!$N224&lt;&gt;"OK",0,MAX(0,MIN('Réservations'!$C224,DATE(Ouverture!$B$4,2,1))-MAX('Réservations'!$B224,DATE(Ouverture!$B$4,1,1))))</x:f>
        <x:v>0</x:v>
      </x:c>
      <x:c r="C224" s="76" t="n">
        <x:f>IF('Réservations'!$N224&lt;&gt;"OK",0,MAX(0,MIN('Réservations'!$C224,DATE(Ouverture!$B$4,3,1))-MAX('Réservations'!$B224,DATE(Ouverture!$B$4,2,1))))</x:f>
        <x:v>0</x:v>
      </x:c>
      <x:c r="D224" s="76" t="n">
        <x:f>IF('Réservations'!$N224&lt;&gt;"OK",0,MAX(0,MIN('Réservations'!$C224,DATE(Ouverture!$B$4,4,1))-MAX('Réservations'!$B224,DATE(Ouverture!$B$4,3,1))))</x:f>
        <x:v>0</x:v>
      </x:c>
      <x:c r="E224" s="76" t="n">
        <x:f>IF('Réservations'!$N224&lt;&gt;"OK",0,MAX(0,MIN('Réservations'!$C224,DATE(Ouverture!$B$4,5,1))-MAX('Réservations'!$B224,DATE(Ouverture!$B$4,4,1))))</x:f>
        <x:v>0</x:v>
      </x:c>
      <x:c r="F224" s="76" t="n">
        <x:f>IF('Réservations'!$N224&lt;&gt;"OK",0,MAX(0,MIN('Réservations'!$C224,DATE(Ouverture!$B$4,6,1))-MAX('Réservations'!$B224,DATE(Ouverture!$B$4,5,1))))</x:f>
        <x:v>0</x:v>
      </x:c>
      <x:c r="G224" s="76" t="n">
        <x:f>IF('Réservations'!$N224&lt;&gt;"OK",0,MAX(0,MIN('Réservations'!$C224,DATE(Ouverture!$B$4,7,1))-MAX('Réservations'!$B224,DATE(Ouverture!$B$4,6,1))))</x:f>
        <x:v>0</x:v>
      </x:c>
      <x:c r="H224" s="76" t="n">
        <x:f>IF('Réservations'!$N224&lt;&gt;"OK",0,MAX(0,MIN('Réservations'!$C224,DATE(Ouverture!$B$4,8,1))-MAX('Réservations'!$B224,DATE(Ouverture!$B$4,7,1))))</x:f>
        <x:v>0</x:v>
      </x:c>
      <x:c r="I224" s="76" t="n">
        <x:f>IF('Réservations'!$N224&lt;&gt;"OK",0,MAX(0,MIN('Réservations'!$C224,DATE(Ouverture!$B$4,9,1))-MAX('Réservations'!$B224,DATE(Ouverture!$B$4,8,1))))</x:f>
        <x:v>0</x:v>
      </x:c>
      <x:c r="J224" s="76" t="n">
        <x:f>IF('Réservations'!$N224&lt;&gt;"OK",0,MAX(0,MIN('Réservations'!$C224,DATE(Ouverture!$B$4,10,1))-MAX('Réservations'!$B224,DATE(Ouverture!$B$4,9,1))))</x:f>
        <x:v>0</x:v>
      </x:c>
      <x:c r="K224" s="76" t="n">
        <x:f>IF('Réservations'!$N224&lt;&gt;"OK",0,MAX(0,MIN('Réservations'!$C224,DATE(Ouverture!$B$4,11,1))-MAX('Réservations'!$B224,DATE(Ouverture!$B$4,10,1))))</x:f>
        <x:v>0</x:v>
      </x:c>
      <x:c r="L224" s="76" t="n">
        <x:f>IF('Réservations'!$N224&lt;&gt;"OK",0,MAX(0,MIN('Réservations'!$C224,DATE(Ouverture!$B$4,12,1))-MAX('Réservations'!$B224,DATE(Ouverture!$B$4,11,1))))</x:f>
        <x:v>0</x:v>
      </x:c>
      <x:c r="M224" s="76" t="n">
        <x:f>IF('Réservations'!$N224&lt;&gt;"OK",0,MAX(0,MIN('Réservations'!$C224,DATE(Ouverture!$B$4,13,1))-MAX('Réservations'!$B224,DATE(Ouverture!$B$4,12,1))))</x:f>
        <x:v>0</x:v>
      </x:c>
      <x:c r="N224" s="130" t="n">
        <x:f>IFERROR(IF('Réservations'!$N224="OK",'Réservations'!$G224/'Réservations'!$F224,0),0)</x:f>
        <x:v>0</x:v>
      </x:c>
      <x:c r="O224" s="130" t="n">
        <x:f>IFERROR(IF('Réservations'!$N224="OK",'Réservations'!$H224/'Réservations'!$F224,0),0)</x:f>
        <x:v>0</x:v>
      </x:c>
      <x:c r="P224" s="130" t="n">
        <x:f>IFERROR(IF('Réservations'!$N224="OK",'Réservations'!$I224/'Réservations'!$F224,0),0)</x:f>
        <x:v>0</x:v>
      </x:c>
      <x:c r="Q224" s="130" t="n">
        <x:f>IFERROR(IF('Réservations'!$N224="OK",'Réservations'!$J224/'Réservations'!$F224,0),0)</x:f>
        <x:v>0</x:v>
      </x:c>
      <x:c r="R224" s="130" t="n">
        <x:f>IFERROR(IF('Réservations'!$N224="OK",'Réservations'!$K224/'Réservations'!$F224,0),0)</x:f>
        <x:v>0</x:v>
      </x:c>
      <x:c r="S224" s="130" t="n">
        <x:f>IFERROR(IF('Réservations'!$N224="OK",'Réservations'!$L224/'Réservations'!$F224,0),0)</x:f>
        <x:v>0</x:v>
      </x:c>
      <x:c r="T224" s="130" t="n">
        <x:f>IFERROR(IF('Réservations'!$N224="OK",'Réservations'!$M224/'Réservations'!$F224,0),0)</x:f>
        <x:v>0</x:v>
      </x:c>
      <x:c r="U224" s="130" t="n">
        <x:f>SUM(B224:M224)</x:f>
        <x:v>0</x:v>
      </x:c>
      <x:c r="V224" s="130" t="n">
        <x:f>U224*N224</x:f>
        <x:v>0</x:v>
      </x:c>
      <x:c r="W224" s="130" t="n">
        <x:f>U224*O224</x:f>
        <x:v>0</x:v>
      </x:c>
      <x:c r="X224" s="130" t="n">
        <x:f>U224*P224</x:f>
        <x:v>0</x:v>
      </x:c>
      <x:c r="Y224" s="130" t="n">
        <x:f>U224*Q224</x:f>
        <x:v>0</x:v>
      </x:c>
      <x:c r="Z224" s="130" t="n">
        <x:f>U224*R224</x:f>
        <x:v>0</x:v>
      </x:c>
      <x:c r="AA224" s="130" t="n">
        <x:f>U224*S224</x:f>
        <x:v>0</x:v>
      </x:c>
      <x:c r="AB224" s="130" t="n">
        <x:f>U224*T224</x:f>
        <x:v>0</x:v>
      </x:c>
    </x:row>
    <x:row r="225">
      <x:c r="A225" s="24" t="str">
        <x:f>IF('Réservations'!A225="","",'Réservations'!A225)</x:f>
      </x:c>
      <x:c r="B225" s="76" t="n">
        <x:f>IF('Réservations'!$N225&lt;&gt;"OK",0,MAX(0,MIN('Réservations'!$C225,DATE(Ouverture!$B$4,2,1))-MAX('Réservations'!$B225,DATE(Ouverture!$B$4,1,1))))</x:f>
        <x:v>0</x:v>
      </x:c>
      <x:c r="C225" s="76" t="n">
        <x:f>IF('Réservations'!$N225&lt;&gt;"OK",0,MAX(0,MIN('Réservations'!$C225,DATE(Ouverture!$B$4,3,1))-MAX('Réservations'!$B225,DATE(Ouverture!$B$4,2,1))))</x:f>
        <x:v>0</x:v>
      </x:c>
      <x:c r="D225" s="76" t="n">
        <x:f>IF('Réservations'!$N225&lt;&gt;"OK",0,MAX(0,MIN('Réservations'!$C225,DATE(Ouverture!$B$4,4,1))-MAX('Réservations'!$B225,DATE(Ouverture!$B$4,3,1))))</x:f>
        <x:v>0</x:v>
      </x:c>
      <x:c r="E225" s="76" t="n">
        <x:f>IF('Réservations'!$N225&lt;&gt;"OK",0,MAX(0,MIN('Réservations'!$C225,DATE(Ouverture!$B$4,5,1))-MAX('Réservations'!$B225,DATE(Ouverture!$B$4,4,1))))</x:f>
        <x:v>0</x:v>
      </x:c>
      <x:c r="F225" s="76" t="n">
        <x:f>IF('Réservations'!$N225&lt;&gt;"OK",0,MAX(0,MIN('Réservations'!$C225,DATE(Ouverture!$B$4,6,1))-MAX('Réservations'!$B225,DATE(Ouverture!$B$4,5,1))))</x:f>
        <x:v>0</x:v>
      </x:c>
      <x:c r="G225" s="76" t="n">
        <x:f>IF('Réservations'!$N225&lt;&gt;"OK",0,MAX(0,MIN('Réservations'!$C225,DATE(Ouverture!$B$4,7,1))-MAX('Réservations'!$B225,DATE(Ouverture!$B$4,6,1))))</x:f>
        <x:v>0</x:v>
      </x:c>
      <x:c r="H225" s="76" t="n">
        <x:f>IF('Réservations'!$N225&lt;&gt;"OK",0,MAX(0,MIN('Réservations'!$C225,DATE(Ouverture!$B$4,8,1))-MAX('Réservations'!$B225,DATE(Ouverture!$B$4,7,1))))</x:f>
        <x:v>0</x:v>
      </x:c>
      <x:c r="I225" s="76" t="n">
        <x:f>IF('Réservations'!$N225&lt;&gt;"OK",0,MAX(0,MIN('Réservations'!$C225,DATE(Ouverture!$B$4,9,1))-MAX('Réservations'!$B225,DATE(Ouverture!$B$4,8,1))))</x:f>
        <x:v>0</x:v>
      </x:c>
      <x:c r="J225" s="76" t="n">
        <x:f>IF('Réservations'!$N225&lt;&gt;"OK",0,MAX(0,MIN('Réservations'!$C225,DATE(Ouverture!$B$4,10,1))-MAX('Réservations'!$B225,DATE(Ouverture!$B$4,9,1))))</x:f>
        <x:v>0</x:v>
      </x:c>
      <x:c r="K225" s="76" t="n">
        <x:f>IF('Réservations'!$N225&lt;&gt;"OK",0,MAX(0,MIN('Réservations'!$C225,DATE(Ouverture!$B$4,11,1))-MAX('Réservations'!$B225,DATE(Ouverture!$B$4,10,1))))</x:f>
        <x:v>0</x:v>
      </x:c>
      <x:c r="L225" s="76" t="n">
        <x:f>IF('Réservations'!$N225&lt;&gt;"OK",0,MAX(0,MIN('Réservations'!$C225,DATE(Ouverture!$B$4,12,1))-MAX('Réservations'!$B225,DATE(Ouverture!$B$4,11,1))))</x:f>
        <x:v>0</x:v>
      </x:c>
      <x:c r="M225" s="76" t="n">
        <x:f>IF('Réservations'!$N225&lt;&gt;"OK",0,MAX(0,MIN('Réservations'!$C225,DATE(Ouverture!$B$4,13,1))-MAX('Réservations'!$B225,DATE(Ouverture!$B$4,12,1))))</x:f>
        <x:v>0</x:v>
      </x:c>
      <x:c r="N225" s="130" t="n">
        <x:f>IFERROR(IF('Réservations'!$N225="OK",'Réservations'!$G225/'Réservations'!$F225,0),0)</x:f>
        <x:v>0</x:v>
      </x:c>
      <x:c r="O225" s="130" t="n">
        <x:f>IFERROR(IF('Réservations'!$N225="OK",'Réservations'!$H225/'Réservations'!$F225,0),0)</x:f>
        <x:v>0</x:v>
      </x:c>
      <x:c r="P225" s="130" t="n">
        <x:f>IFERROR(IF('Réservations'!$N225="OK",'Réservations'!$I225/'Réservations'!$F225,0),0)</x:f>
        <x:v>0</x:v>
      </x:c>
      <x:c r="Q225" s="130" t="n">
        <x:f>IFERROR(IF('Réservations'!$N225="OK",'Réservations'!$J225/'Réservations'!$F225,0),0)</x:f>
        <x:v>0</x:v>
      </x:c>
      <x:c r="R225" s="130" t="n">
        <x:f>IFERROR(IF('Réservations'!$N225="OK",'Réservations'!$K225/'Réservations'!$F225,0),0)</x:f>
        <x:v>0</x:v>
      </x:c>
      <x:c r="S225" s="130" t="n">
        <x:f>IFERROR(IF('Réservations'!$N225="OK",'Réservations'!$L225/'Réservations'!$F225,0),0)</x:f>
        <x:v>0</x:v>
      </x:c>
      <x:c r="T225" s="130" t="n">
        <x:f>IFERROR(IF('Réservations'!$N225="OK",'Réservations'!$M225/'Réservations'!$F225,0),0)</x:f>
        <x:v>0</x:v>
      </x:c>
      <x:c r="U225" s="130" t="n">
        <x:f>SUM(B225:M225)</x:f>
        <x:v>0</x:v>
      </x:c>
      <x:c r="V225" s="130" t="n">
        <x:f>U225*N225</x:f>
        <x:v>0</x:v>
      </x:c>
      <x:c r="W225" s="130" t="n">
        <x:f>U225*O225</x:f>
        <x:v>0</x:v>
      </x:c>
      <x:c r="X225" s="130" t="n">
        <x:f>U225*P225</x:f>
        <x:v>0</x:v>
      </x:c>
      <x:c r="Y225" s="130" t="n">
        <x:f>U225*Q225</x:f>
        <x:v>0</x:v>
      </x:c>
      <x:c r="Z225" s="130" t="n">
        <x:f>U225*R225</x:f>
        <x:v>0</x:v>
      </x:c>
      <x:c r="AA225" s="130" t="n">
        <x:f>U225*S225</x:f>
        <x:v>0</x:v>
      </x:c>
      <x:c r="AB225" s="130" t="n">
        <x:f>U225*T225</x:f>
        <x:v>0</x:v>
      </x:c>
    </x:row>
    <x:row r="226">
      <x:c r="A226" s="24" t="str">
        <x:f>IF('Réservations'!A226="","",'Réservations'!A226)</x:f>
      </x:c>
      <x:c r="B226" s="76" t="n">
        <x:f>IF('Réservations'!$N226&lt;&gt;"OK",0,MAX(0,MIN('Réservations'!$C226,DATE(Ouverture!$B$4,2,1))-MAX('Réservations'!$B226,DATE(Ouverture!$B$4,1,1))))</x:f>
        <x:v>0</x:v>
      </x:c>
      <x:c r="C226" s="76" t="n">
        <x:f>IF('Réservations'!$N226&lt;&gt;"OK",0,MAX(0,MIN('Réservations'!$C226,DATE(Ouverture!$B$4,3,1))-MAX('Réservations'!$B226,DATE(Ouverture!$B$4,2,1))))</x:f>
        <x:v>0</x:v>
      </x:c>
      <x:c r="D226" s="76" t="n">
        <x:f>IF('Réservations'!$N226&lt;&gt;"OK",0,MAX(0,MIN('Réservations'!$C226,DATE(Ouverture!$B$4,4,1))-MAX('Réservations'!$B226,DATE(Ouverture!$B$4,3,1))))</x:f>
        <x:v>0</x:v>
      </x:c>
      <x:c r="E226" s="76" t="n">
        <x:f>IF('Réservations'!$N226&lt;&gt;"OK",0,MAX(0,MIN('Réservations'!$C226,DATE(Ouverture!$B$4,5,1))-MAX('Réservations'!$B226,DATE(Ouverture!$B$4,4,1))))</x:f>
        <x:v>0</x:v>
      </x:c>
      <x:c r="F226" s="76" t="n">
        <x:f>IF('Réservations'!$N226&lt;&gt;"OK",0,MAX(0,MIN('Réservations'!$C226,DATE(Ouverture!$B$4,6,1))-MAX('Réservations'!$B226,DATE(Ouverture!$B$4,5,1))))</x:f>
        <x:v>0</x:v>
      </x:c>
      <x:c r="G226" s="76" t="n">
        <x:f>IF('Réservations'!$N226&lt;&gt;"OK",0,MAX(0,MIN('Réservations'!$C226,DATE(Ouverture!$B$4,7,1))-MAX('Réservations'!$B226,DATE(Ouverture!$B$4,6,1))))</x:f>
        <x:v>0</x:v>
      </x:c>
      <x:c r="H226" s="76" t="n">
        <x:f>IF('Réservations'!$N226&lt;&gt;"OK",0,MAX(0,MIN('Réservations'!$C226,DATE(Ouverture!$B$4,8,1))-MAX('Réservations'!$B226,DATE(Ouverture!$B$4,7,1))))</x:f>
        <x:v>0</x:v>
      </x:c>
      <x:c r="I226" s="76" t="n">
        <x:f>IF('Réservations'!$N226&lt;&gt;"OK",0,MAX(0,MIN('Réservations'!$C226,DATE(Ouverture!$B$4,9,1))-MAX('Réservations'!$B226,DATE(Ouverture!$B$4,8,1))))</x:f>
        <x:v>0</x:v>
      </x:c>
      <x:c r="J226" s="76" t="n">
        <x:f>IF('Réservations'!$N226&lt;&gt;"OK",0,MAX(0,MIN('Réservations'!$C226,DATE(Ouverture!$B$4,10,1))-MAX('Réservations'!$B226,DATE(Ouverture!$B$4,9,1))))</x:f>
        <x:v>0</x:v>
      </x:c>
      <x:c r="K226" s="76" t="n">
        <x:f>IF('Réservations'!$N226&lt;&gt;"OK",0,MAX(0,MIN('Réservations'!$C226,DATE(Ouverture!$B$4,11,1))-MAX('Réservations'!$B226,DATE(Ouverture!$B$4,10,1))))</x:f>
        <x:v>0</x:v>
      </x:c>
      <x:c r="L226" s="76" t="n">
        <x:f>IF('Réservations'!$N226&lt;&gt;"OK",0,MAX(0,MIN('Réservations'!$C226,DATE(Ouverture!$B$4,12,1))-MAX('Réservations'!$B226,DATE(Ouverture!$B$4,11,1))))</x:f>
        <x:v>0</x:v>
      </x:c>
      <x:c r="M226" s="76" t="n">
        <x:f>IF('Réservations'!$N226&lt;&gt;"OK",0,MAX(0,MIN('Réservations'!$C226,DATE(Ouverture!$B$4,13,1))-MAX('Réservations'!$B226,DATE(Ouverture!$B$4,12,1))))</x:f>
        <x:v>0</x:v>
      </x:c>
      <x:c r="N226" s="130" t="n">
        <x:f>IFERROR(IF('Réservations'!$N226="OK",'Réservations'!$G226/'Réservations'!$F226,0),0)</x:f>
        <x:v>0</x:v>
      </x:c>
      <x:c r="O226" s="130" t="n">
        <x:f>IFERROR(IF('Réservations'!$N226="OK",'Réservations'!$H226/'Réservations'!$F226,0),0)</x:f>
        <x:v>0</x:v>
      </x:c>
      <x:c r="P226" s="130" t="n">
        <x:f>IFERROR(IF('Réservations'!$N226="OK",'Réservations'!$I226/'Réservations'!$F226,0),0)</x:f>
        <x:v>0</x:v>
      </x:c>
      <x:c r="Q226" s="130" t="n">
        <x:f>IFERROR(IF('Réservations'!$N226="OK",'Réservations'!$J226/'Réservations'!$F226,0),0)</x:f>
        <x:v>0</x:v>
      </x:c>
      <x:c r="R226" s="130" t="n">
        <x:f>IFERROR(IF('Réservations'!$N226="OK",'Réservations'!$K226/'Réservations'!$F226,0),0)</x:f>
        <x:v>0</x:v>
      </x:c>
      <x:c r="S226" s="130" t="n">
        <x:f>IFERROR(IF('Réservations'!$N226="OK",'Réservations'!$L226/'Réservations'!$F226,0),0)</x:f>
        <x:v>0</x:v>
      </x:c>
      <x:c r="T226" s="130" t="n">
        <x:f>IFERROR(IF('Réservations'!$N226="OK",'Réservations'!$M226/'Réservations'!$F226,0),0)</x:f>
        <x:v>0</x:v>
      </x:c>
      <x:c r="U226" s="130" t="n">
        <x:f>SUM(B226:M226)</x:f>
        <x:v>0</x:v>
      </x:c>
      <x:c r="V226" s="130" t="n">
        <x:f>U226*N226</x:f>
        <x:v>0</x:v>
      </x:c>
      <x:c r="W226" s="130" t="n">
        <x:f>U226*O226</x:f>
        <x:v>0</x:v>
      </x:c>
      <x:c r="X226" s="130" t="n">
        <x:f>U226*P226</x:f>
        <x:v>0</x:v>
      </x:c>
      <x:c r="Y226" s="130" t="n">
        <x:f>U226*Q226</x:f>
        <x:v>0</x:v>
      </x:c>
      <x:c r="Z226" s="130" t="n">
        <x:f>U226*R226</x:f>
        <x:v>0</x:v>
      </x:c>
      <x:c r="AA226" s="130" t="n">
        <x:f>U226*S226</x:f>
        <x:v>0</x:v>
      </x:c>
      <x:c r="AB226" s="130" t="n">
        <x:f>U226*T226</x:f>
        <x:v>0</x:v>
      </x:c>
    </x:row>
    <x:row r="227">
      <x:c r="A227" s="24" t="str">
        <x:f>IF('Réservations'!A227="","",'Réservations'!A227)</x:f>
      </x:c>
      <x:c r="B227" s="76" t="n">
        <x:f>IF('Réservations'!$N227&lt;&gt;"OK",0,MAX(0,MIN('Réservations'!$C227,DATE(Ouverture!$B$4,2,1))-MAX('Réservations'!$B227,DATE(Ouverture!$B$4,1,1))))</x:f>
        <x:v>0</x:v>
      </x:c>
      <x:c r="C227" s="76" t="n">
        <x:f>IF('Réservations'!$N227&lt;&gt;"OK",0,MAX(0,MIN('Réservations'!$C227,DATE(Ouverture!$B$4,3,1))-MAX('Réservations'!$B227,DATE(Ouverture!$B$4,2,1))))</x:f>
        <x:v>0</x:v>
      </x:c>
      <x:c r="D227" s="76" t="n">
        <x:f>IF('Réservations'!$N227&lt;&gt;"OK",0,MAX(0,MIN('Réservations'!$C227,DATE(Ouverture!$B$4,4,1))-MAX('Réservations'!$B227,DATE(Ouverture!$B$4,3,1))))</x:f>
        <x:v>0</x:v>
      </x:c>
      <x:c r="E227" s="76" t="n">
        <x:f>IF('Réservations'!$N227&lt;&gt;"OK",0,MAX(0,MIN('Réservations'!$C227,DATE(Ouverture!$B$4,5,1))-MAX('Réservations'!$B227,DATE(Ouverture!$B$4,4,1))))</x:f>
        <x:v>0</x:v>
      </x:c>
      <x:c r="F227" s="76" t="n">
        <x:f>IF('Réservations'!$N227&lt;&gt;"OK",0,MAX(0,MIN('Réservations'!$C227,DATE(Ouverture!$B$4,6,1))-MAX('Réservations'!$B227,DATE(Ouverture!$B$4,5,1))))</x:f>
        <x:v>0</x:v>
      </x:c>
      <x:c r="G227" s="76" t="n">
        <x:f>IF('Réservations'!$N227&lt;&gt;"OK",0,MAX(0,MIN('Réservations'!$C227,DATE(Ouverture!$B$4,7,1))-MAX('Réservations'!$B227,DATE(Ouverture!$B$4,6,1))))</x:f>
        <x:v>0</x:v>
      </x:c>
      <x:c r="H227" s="76" t="n">
        <x:f>IF('Réservations'!$N227&lt;&gt;"OK",0,MAX(0,MIN('Réservations'!$C227,DATE(Ouverture!$B$4,8,1))-MAX('Réservations'!$B227,DATE(Ouverture!$B$4,7,1))))</x:f>
        <x:v>0</x:v>
      </x:c>
      <x:c r="I227" s="76" t="n">
        <x:f>IF('Réservations'!$N227&lt;&gt;"OK",0,MAX(0,MIN('Réservations'!$C227,DATE(Ouverture!$B$4,9,1))-MAX('Réservations'!$B227,DATE(Ouverture!$B$4,8,1))))</x:f>
        <x:v>0</x:v>
      </x:c>
      <x:c r="J227" s="76" t="n">
        <x:f>IF('Réservations'!$N227&lt;&gt;"OK",0,MAX(0,MIN('Réservations'!$C227,DATE(Ouverture!$B$4,10,1))-MAX('Réservations'!$B227,DATE(Ouverture!$B$4,9,1))))</x:f>
        <x:v>0</x:v>
      </x:c>
      <x:c r="K227" s="76" t="n">
        <x:f>IF('Réservations'!$N227&lt;&gt;"OK",0,MAX(0,MIN('Réservations'!$C227,DATE(Ouverture!$B$4,11,1))-MAX('Réservations'!$B227,DATE(Ouverture!$B$4,10,1))))</x:f>
        <x:v>0</x:v>
      </x:c>
      <x:c r="L227" s="76" t="n">
        <x:f>IF('Réservations'!$N227&lt;&gt;"OK",0,MAX(0,MIN('Réservations'!$C227,DATE(Ouverture!$B$4,12,1))-MAX('Réservations'!$B227,DATE(Ouverture!$B$4,11,1))))</x:f>
        <x:v>0</x:v>
      </x:c>
      <x:c r="M227" s="76" t="n">
        <x:f>IF('Réservations'!$N227&lt;&gt;"OK",0,MAX(0,MIN('Réservations'!$C227,DATE(Ouverture!$B$4,13,1))-MAX('Réservations'!$B227,DATE(Ouverture!$B$4,12,1))))</x:f>
        <x:v>0</x:v>
      </x:c>
      <x:c r="N227" s="130" t="n">
        <x:f>IFERROR(IF('Réservations'!$N227="OK",'Réservations'!$G227/'Réservations'!$F227,0),0)</x:f>
        <x:v>0</x:v>
      </x:c>
      <x:c r="O227" s="130" t="n">
        <x:f>IFERROR(IF('Réservations'!$N227="OK",'Réservations'!$H227/'Réservations'!$F227,0),0)</x:f>
        <x:v>0</x:v>
      </x:c>
      <x:c r="P227" s="130" t="n">
        <x:f>IFERROR(IF('Réservations'!$N227="OK",'Réservations'!$I227/'Réservations'!$F227,0),0)</x:f>
        <x:v>0</x:v>
      </x:c>
      <x:c r="Q227" s="130" t="n">
        <x:f>IFERROR(IF('Réservations'!$N227="OK",'Réservations'!$J227/'Réservations'!$F227,0),0)</x:f>
        <x:v>0</x:v>
      </x:c>
      <x:c r="R227" s="130" t="n">
        <x:f>IFERROR(IF('Réservations'!$N227="OK",'Réservations'!$K227/'Réservations'!$F227,0),0)</x:f>
        <x:v>0</x:v>
      </x:c>
      <x:c r="S227" s="130" t="n">
        <x:f>IFERROR(IF('Réservations'!$N227="OK",'Réservations'!$L227/'Réservations'!$F227,0),0)</x:f>
        <x:v>0</x:v>
      </x:c>
      <x:c r="T227" s="130" t="n">
        <x:f>IFERROR(IF('Réservations'!$N227="OK",'Réservations'!$M227/'Réservations'!$F227,0),0)</x:f>
        <x:v>0</x:v>
      </x:c>
      <x:c r="U227" s="130" t="n">
        <x:f>SUM(B227:M227)</x:f>
        <x:v>0</x:v>
      </x:c>
      <x:c r="V227" s="130" t="n">
        <x:f>U227*N227</x:f>
        <x:v>0</x:v>
      </x:c>
      <x:c r="W227" s="130" t="n">
        <x:f>U227*O227</x:f>
        <x:v>0</x:v>
      </x:c>
      <x:c r="X227" s="130" t="n">
        <x:f>U227*P227</x:f>
        <x:v>0</x:v>
      </x:c>
      <x:c r="Y227" s="130" t="n">
        <x:f>U227*Q227</x:f>
        <x:v>0</x:v>
      </x:c>
      <x:c r="Z227" s="130" t="n">
        <x:f>U227*R227</x:f>
        <x:v>0</x:v>
      </x:c>
      <x:c r="AA227" s="130" t="n">
        <x:f>U227*S227</x:f>
        <x:v>0</x:v>
      </x:c>
      <x:c r="AB227" s="130" t="n">
        <x:f>U227*T227</x:f>
        <x:v>0</x:v>
      </x:c>
    </x:row>
    <x:row r="228">
      <x:c r="A228" s="24" t="str">
        <x:f>IF('Réservations'!A228="","",'Réservations'!A228)</x:f>
      </x:c>
      <x:c r="B228" s="76" t="n">
        <x:f>IF('Réservations'!$N228&lt;&gt;"OK",0,MAX(0,MIN('Réservations'!$C228,DATE(Ouverture!$B$4,2,1))-MAX('Réservations'!$B228,DATE(Ouverture!$B$4,1,1))))</x:f>
        <x:v>0</x:v>
      </x:c>
      <x:c r="C228" s="76" t="n">
        <x:f>IF('Réservations'!$N228&lt;&gt;"OK",0,MAX(0,MIN('Réservations'!$C228,DATE(Ouverture!$B$4,3,1))-MAX('Réservations'!$B228,DATE(Ouverture!$B$4,2,1))))</x:f>
        <x:v>0</x:v>
      </x:c>
      <x:c r="D228" s="76" t="n">
        <x:f>IF('Réservations'!$N228&lt;&gt;"OK",0,MAX(0,MIN('Réservations'!$C228,DATE(Ouverture!$B$4,4,1))-MAX('Réservations'!$B228,DATE(Ouverture!$B$4,3,1))))</x:f>
        <x:v>0</x:v>
      </x:c>
      <x:c r="E228" s="76" t="n">
        <x:f>IF('Réservations'!$N228&lt;&gt;"OK",0,MAX(0,MIN('Réservations'!$C228,DATE(Ouverture!$B$4,5,1))-MAX('Réservations'!$B228,DATE(Ouverture!$B$4,4,1))))</x:f>
        <x:v>0</x:v>
      </x:c>
      <x:c r="F228" s="76" t="n">
        <x:f>IF('Réservations'!$N228&lt;&gt;"OK",0,MAX(0,MIN('Réservations'!$C228,DATE(Ouverture!$B$4,6,1))-MAX('Réservations'!$B228,DATE(Ouverture!$B$4,5,1))))</x:f>
        <x:v>0</x:v>
      </x:c>
      <x:c r="G228" s="76" t="n">
        <x:f>IF('Réservations'!$N228&lt;&gt;"OK",0,MAX(0,MIN('Réservations'!$C228,DATE(Ouverture!$B$4,7,1))-MAX('Réservations'!$B228,DATE(Ouverture!$B$4,6,1))))</x:f>
        <x:v>0</x:v>
      </x:c>
      <x:c r="H228" s="76" t="n">
        <x:f>IF('Réservations'!$N228&lt;&gt;"OK",0,MAX(0,MIN('Réservations'!$C228,DATE(Ouverture!$B$4,8,1))-MAX('Réservations'!$B228,DATE(Ouverture!$B$4,7,1))))</x:f>
        <x:v>0</x:v>
      </x:c>
      <x:c r="I228" s="76" t="n">
        <x:f>IF('Réservations'!$N228&lt;&gt;"OK",0,MAX(0,MIN('Réservations'!$C228,DATE(Ouverture!$B$4,9,1))-MAX('Réservations'!$B228,DATE(Ouverture!$B$4,8,1))))</x:f>
        <x:v>0</x:v>
      </x:c>
      <x:c r="J228" s="76" t="n">
        <x:f>IF('Réservations'!$N228&lt;&gt;"OK",0,MAX(0,MIN('Réservations'!$C228,DATE(Ouverture!$B$4,10,1))-MAX('Réservations'!$B228,DATE(Ouverture!$B$4,9,1))))</x:f>
        <x:v>0</x:v>
      </x:c>
      <x:c r="K228" s="76" t="n">
        <x:f>IF('Réservations'!$N228&lt;&gt;"OK",0,MAX(0,MIN('Réservations'!$C228,DATE(Ouverture!$B$4,11,1))-MAX('Réservations'!$B228,DATE(Ouverture!$B$4,10,1))))</x:f>
        <x:v>0</x:v>
      </x:c>
      <x:c r="L228" s="76" t="n">
        <x:f>IF('Réservations'!$N228&lt;&gt;"OK",0,MAX(0,MIN('Réservations'!$C228,DATE(Ouverture!$B$4,12,1))-MAX('Réservations'!$B228,DATE(Ouverture!$B$4,11,1))))</x:f>
        <x:v>0</x:v>
      </x:c>
      <x:c r="M228" s="76" t="n">
        <x:f>IF('Réservations'!$N228&lt;&gt;"OK",0,MAX(0,MIN('Réservations'!$C228,DATE(Ouverture!$B$4,13,1))-MAX('Réservations'!$B228,DATE(Ouverture!$B$4,12,1))))</x:f>
        <x:v>0</x:v>
      </x:c>
      <x:c r="N228" s="130" t="n">
        <x:f>IFERROR(IF('Réservations'!$N228="OK",'Réservations'!$G228/'Réservations'!$F228,0),0)</x:f>
        <x:v>0</x:v>
      </x:c>
      <x:c r="O228" s="130" t="n">
        <x:f>IFERROR(IF('Réservations'!$N228="OK",'Réservations'!$H228/'Réservations'!$F228,0),0)</x:f>
        <x:v>0</x:v>
      </x:c>
      <x:c r="P228" s="130" t="n">
        <x:f>IFERROR(IF('Réservations'!$N228="OK",'Réservations'!$I228/'Réservations'!$F228,0),0)</x:f>
        <x:v>0</x:v>
      </x:c>
      <x:c r="Q228" s="130" t="n">
        <x:f>IFERROR(IF('Réservations'!$N228="OK",'Réservations'!$J228/'Réservations'!$F228,0),0)</x:f>
        <x:v>0</x:v>
      </x:c>
      <x:c r="R228" s="130" t="n">
        <x:f>IFERROR(IF('Réservations'!$N228="OK",'Réservations'!$K228/'Réservations'!$F228,0),0)</x:f>
        <x:v>0</x:v>
      </x:c>
      <x:c r="S228" s="130" t="n">
        <x:f>IFERROR(IF('Réservations'!$N228="OK",'Réservations'!$L228/'Réservations'!$F228,0),0)</x:f>
        <x:v>0</x:v>
      </x:c>
      <x:c r="T228" s="130" t="n">
        <x:f>IFERROR(IF('Réservations'!$N228="OK",'Réservations'!$M228/'Réservations'!$F228,0),0)</x:f>
        <x:v>0</x:v>
      </x:c>
      <x:c r="U228" s="130" t="n">
        <x:f>SUM(B228:M228)</x:f>
        <x:v>0</x:v>
      </x:c>
      <x:c r="V228" s="130" t="n">
        <x:f>U228*N228</x:f>
        <x:v>0</x:v>
      </x:c>
      <x:c r="W228" s="130" t="n">
        <x:f>U228*O228</x:f>
        <x:v>0</x:v>
      </x:c>
      <x:c r="X228" s="130" t="n">
        <x:f>U228*P228</x:f>
        <x:v>0</x:v>
      </x:c>
      <x:c r="Y228" s="130" t="n">
        <x:f>U228*Q228</x:f>
        <x:v>0</x:v>
      </x:c>
      <x:c r="Z228" s="130" t="n">
        <x:f>U228*R228</x:f>
        <x:v>0</x:v>
      </x:c>
      <x:c r="AA228" s="130" t="n">
        <x:f>U228*S228</x:f>
        <x:v>0</x:v>
      </x:c>
      <x:c r="AB228" s="130" t="n">
        <x:f>U228*T228</x:f>
        <x:v>0</x:v>
      </x:c>
    </x:row>
    <x:row r="229">
      <x:c r="A229" s="24" t="str">
        <x:f>IF('Réservations'!A229="","",'Réservations'!A229)</x:f>
      </x:c>
      <x:c r="B229" s="76" t="n">
        <x:f>IF('Réservations'!$N229&lt;&gt;"OK",0,MAX(0,MIN('Réservations'!$C229,DATE(Ouverture!$B$4,2,1))-MAX('Réservations'!$B229,DATE(Ouverture!$B$4,1,1))))</x:f>
        <x:v>0</x:v>
      </x:c>
      <x:c r="C229" s="76" t="n">
        <x:f>IF('Réservations'!$N229&lt;&gt;"OK",0,MAX(0,MIN('Réservations'!$C229,DATE(Ouverture!$B$4,3,1))-MAX('Réservations'!$B229,DATE(Ouverture!$B$4,2,1))))</x:f>
        <x:v>0</x:v>
      </x:c>
      <x:c r="D229" s="76" t="n">
        <x:f>IF('Réservations'!$N229&lt;&gt;"OK",0,MAX(0,MIN('Réservations'!$C229,DATE(Ouverture!$B$4,4,1))-MAX('Réservations'!$B229,DATE(Ouverture!$B$4,3,1))))</x:f>
        <x:v>0</x:v>
      </x:c>
      <x:c r="E229" s="76" t="n">
        <x:f>IF('Réservations'!$N229&lt;&gt;"OK",0,MAX(0,MIN('Réservations'!$C229,DATE(Ouverture!$B$4,5,1))-MAX('Réservations'!$B229,DATE(Ouverture!$B$4,4,1))))</x:f>
        <x:v>0</x:v>
      </x:c>
      <x:c r="F229" s="76" t="n">
        <x:f>IF('Réservations'!$N229&lt;&gt;"OK",0,MAX(0,MIN('Réservations'!$C229,DATE(Ouverture!$B$4,6,1))-MAX('Réservations'!$B229,DATE(Ouverture!$B$4,5,1))))</x:f>
        <x:v>0</x:v>
      </x:c>
      <x:c r="G229" s="76" t="n">
        <x:f>IF('Réservations'!$N229&lt;&gt;"OK",0,MAX(0,MIN('Réservations'!$C229,DATE(Ouverture!$B$4,7,1))-MAX('Réservations'!$B229,DATE(Ouverture!$B$4,6,1))))</x:f>
        <x:v>0</x:v>
      </x:c>
      <x:c r="H229" s="76" t="n">
        <x:f>IF('Réservations'!$N229&lt;&gt;"OK",0,MAX(0,MIN('Réservations'!$C229,DATE(Ouverture!$B$4,8,1))-MAX('Réservations'!$B229,DATE(Ouverture!$B$4,7,1))))</x:f>
        <x:v>0</x:v>
      </x:c>
      <x:c r="I229" s="76" t="n">
        <x:f>IF('Réservations'!$N229&lt;&gt;"OK",0,MAX(0,MIN('Réservations'!$C229,DATE(Ouverture!$B$4,9,1))-MAX('Réservations'!$B229,DATE(Ouverture!$B$4,8,1))))</x:f>
        <x:v>0</x:v>
      </x:c>
      <x:c r="J229" s="76" t="n">
        <x:f>IF('Réservations'!$N229&lt;&gt;"OK",0,MAX(0,MIN('Réservations'!$C229,DATE(Ouverture!$B$4,10,1))-MAX('Réservations'!$B229,DATE(Ouverture!$B$4,9,1))))</x:f>
        <x:v>0</x:v>
      </x:c>
      <x:c r="K229" s="76" t="n">
        <x:f>IF('Réservations'!$N229&lt;&gt;"OK",0,MAX(0,MIN('Réservations'!$C229,DATE(Ouverture!$B$4,11,1))-MAX('Réservations'!$B229,DATE(Ouverture!$B$4,10,1))))</x:f>
        <x:v>0</x:v>
      </x:c>
      <x:c r="L229" s="76" t="n">
        <x:f>IF('Réservations'!$N229&lt;&gt;"OK",0,MAX(0,MIN('Réservations'!$C229,DATE(Ouverture!$B$4,12,1))-MAX('Réservations'!$B229,DATE(Ouverture!$B$4,11,1))))</x:f>
        <x:v>0</x:v>
      </x:c>
      <x:c r="M229" s="76" t="n">
        <x:f>IF('Réservations'!$N229&lt;&gt;"OK",0,MAX(0,MIN('Réservations'!$C229,DATE(Ouverture!$B$4,13,1))-MAX('Réservations'!$B229,DATE(Ouverture!$B$4,12,1))))</x:f>
        <x:v>0</x:v>
      </x:c>
      <x:c r="N229" s="130" t="n">
        <x:f>IFERROR(IF('Réservations'!$N229="OK",'Réservations'!$G229/'Réservations'!$F229,0),0)</x:f>
        <x:v>0</x:v>
      </x:c>
      <x:c r="O229" s="130" t="n">
        <x:f>IFERROR(IF('Réservations'!$N229="OK",'Réservations'!$H229/'Réservations'!$F229,0),0)</x:f>
        <x:v>0</x:v>
      </x:c>
      <x:c r="P229" s="130" t="n">
        <x:f>IFERROR(IF('Réservations'!$N229="OK",'Réservations'!$I229/'Réservations'!$F229,0),0)</x:f>
        <x:v>0</x:v>
      </x:c>
      <x:c r="Q229" s="130" t="n">
        <x:f>IFERROR(IF('Réservations'!$N229="OK",'Réservations'!$J229/'Réservations'!$F229,0),0)</x:f>
        <x:v>0</x:v>
      </x:c>
      <x:c r="R229" s="130" t="n">
        <x:f>IFERROR(IF('Réservations'!$N229="OK",'Réservations'!$K229/'Réservations'!$F229,0),0)</x:f>
        <x:v>0</x:v>
      </x:c>
      <x:c r="S229" s="130" t="n">
        <x:f>IFERROR(IF('Réservations'!$N229="OK",'Réservations'!$L229/'Réservations'!$F229,0),0)</x:f>
        <x:v>0</x:v>
      </x:c>
      <x:c r="T229" s="130" t="n">
        <x:f>IFERROR(IF('Réservations'!$N229="OK",'Réservations'!$M229/'Réservations'!$F229,0),0)</x:f>
        <x:v>0</x:v>
      </x:c>
      <x:c r="U229" s="130" t="n">
        <x:f>SUM(B229:M229)</x:f>
        <x:v>0</x:v>
      </x:c>
      <x:c r="V229" s="130" t="n">
        <x:f>U229*N229</x:f>
        <x:v>0</x:v>
      </x:c>
      <x:c r="W229" s="130" t="n">
        <x:f>U229*O229</x:f>
        <x:v>0</x:v>
      </x:c>
      <x:c r="X229" s="130" t="n">
        <x:f>U229*P229</x:f>
        <x:v>0</x:v>
      </x:c>
      <x:c r="Y229" s="130" t="n">
        <x:f>U229*Q229</x:f>
        <x:v>0</x:v>
      </x:c>
      <x:c r="Z229" s="130" t="n">
        <x:f>U229*R229</x:f>
        <x:v>0</x:v>
      </x:c>
      <x:c r="AA229" s="130" t="n">
        <x:f>U229*S229</x:f>
        <x:v>0</x:v>
      </x:c>
      <x:c r="AB229" s="130" t="n">
        <x:f>U229*T229</x:f>
        <x:v>0</x:v>
      </x:c>
    </x:row>
    <x:row r="230">
      <x:c r="A230" s="24" t="str">
        <x:f>IF('Réservations'!A230="","",'Réservations'!A230)</x:f>
      </x:c>
      <x:c r="B230" s="76" t="n">
        <x:f>IF('Réservations'!$N230&lt;&gt;"OK",0,MAX(0,MIN('Réservations'!$C230,DATE(Ouverture!$B$4,2,1))-MAX('Réservations'!$B230,DATE(Ouverture!$B$4,1,1))))</x:f>
        <x:v>0</x:v>
      </x:c>
      <x:c r="C230" s="76" t="n">
        <x:f>IF('Réservations'!$N230&lt;&gt;"OK",0,MAX(0,MIN('Réservations'!$C230,DATE(Ouverture!$B$4,3,1))-MAX('Réservations'!$B230,DATE(Ouverture!$B$4,2,1))))</x:f>
        <x:v>0</x:v>
      </x:c>
      <x:c r="D230" s="76" t="n">
        <x:f>IF('Réservations'!$N230&lt;&gt;"OK",0,MAX(0,MIN('Réservations'!$C230,DATE(Ouverture!$B$4,4,1))-MAX('Réservations'!$B230,DATE(Ouverture!$B$4,3,1))))</x:f>
        <x:v>0</x:v>
      </x:c>
      <x:c r="E230" s="76" t="n">
        <x:f>IF('Réservations'!$N230&lt;&gt;"OK",0,MAX(0,MIN('Réservations'!$C230,DATE(Ouverture!$B$4,5,1))-MAX('Réservations'!$B230,DATE(Ouverture!$B$4,4,1))))</x:f>
        <x:v>0</x:v>
      </x:c>
      <x:c r="F230" s="76" t="n">
        <x:f>IF('Réservations'!$N230&lt;&gt;"OK",0,MAX(0,MIN('Réservations'!$C230,DATE(Ouverture!$B$4,6,1))-MAX('Réservations'!$B230,DATE(Ouverture!$B$4,5,1))))</x:f>
        <x:v>0</x:v>
      </x:c>
      <x:c r="G230" s="76" t="n">
        <x:f>IF('Réservations'!$N230&lt;&gt;"OK",0,MAX(0,MIN('Réservations'!$C230,DATE(Ouverture!$B$4,7,1))-MAX('Réservations'!$B230,DATE(Ouverture!$B$4,6,1))))</x:f>
        <x:v>0</x:v>
      </x:c>
      <x:c r="H230" s="76" t="n">
        <x:f>IF('Réservations'!$N230&lt;&gt;"OK",0,MAX(0,MIN('Réservations'!$C230,DATE(Ouverture!$B$4,8,1))-MAX('Réservations'!$B230,DATE(Ouverture!$B$4,7,1))))</x:f>
        <x:v>0</x:v>
      </x:c>
      <x:c r="I230" s="76" t="n">
        <x:f>IF('Réservations'!$N230&lt;&gt;"OK",0,MAX(0,MIN('Réservations'!$C230,DATE(Ouverture!$B$4,9,1))-MAX('Réservations'!$B230,DATE(Ouverture!$B$4,8,1))))</x:f>
        <x:v>0</x:v>
      </x:c>
      <x:c r="J230" s="76" t="n">
        <x:f>IF('Réservations'!$N230&lt;&gt;"OK",0,MAX(0,MIN('Réservations'!$C230,DATE(Ouverture!$B$4,10,1))-MAX('Réservations'!$B230,DATE(Ouverture!$B$4,9,1))))</x:f>
        <x:v>0</x:v>
      </x:c>
      <x:c r="K230" s="76" t="n">
        <x:f>IF('Réservations'!$N230&lt;&gt;"OK",0,MAX(0,MIN('Réservations'!$C230,DATE(Ouverture!$B$4,11,1))-MAX('Réservations'!$B230,DATE(Ouverture!$B$4,10,1))))</x:f>
        <x:v>0</x:v>
      </x:c>
      <x:c r="L230" s="76" t="n">
        <x:f>IF('Réservations'!$N230&lt;&gt;"OK",0,MAX(0,MIN('Réservations'!$C230,DATE(Ouverture!$B$4,12,1))-MAX('Réservations'!$B230,DATE(Ouverture!$B$4,11,1))))</x:f>
        <x:v>0</x:v>
      </x:c>
      <x:c r="M230" s="76" t="n">
        <x:f>IF('Réservations'!$N230&lt;&gt;"OK",0,MAX(0,MIN('Réservations'!$C230,DATE(Ouverture!$B$4,13,1))-MAX('Réservations'!$B230,DATE(Ouverture!$B$4,12,1))))</x:f>
        <x:v>0</x:v>
      </x:c>
      <x:c r="N230" s="130" t="n">
        <x:f>IFERROR(IF('Réservations'!$N230="OK",'Réservations'!$G230/'Réservations'!$F230,0),0)</x:f>
        <x:v>0</x:v>
      </x:c>
      <x:c r="O230" s="130" t="n">
        <x:f>IFERROR(IF('Réservations'!$N230="OK",'Réservations'!$H230/'Réservations'!$F230,0),0)</x:f>
        <x:v>0</x:v>
      </x:c>
      <x:c r="P230" s="130" t="n">
        <x:f>IFERROR(IF('Réservations'!$N230="OK",'Réservations'!$I230/'Réservations'!$F230,0),0)</x:f>
        <x:v>0</x:v>
      </x:c>
      <x:c r="Q230" s="130" t="n">
        <x:f>IFERROR(IF('Réservations'!$N230="OK",'Réservations'!$J230/'Réservations'!$F230,0),0)</x:f>
        <x:v>0</x:v>
      </x:c>
      <x:c r="R230" s="130" t="n">
        <x:f>IFERROR(IF('Réservations'!$N230="OK",'Réservations'!$K230/'Réservations'!$F230,0),0)</x:f>
        <x:v>0</x:v>
      </x:c>
      <x:c r="S230" s="130" t="n">
        <x:f>IFERROR(IF('Réservations'!$N230="OK",'Réservations'!$L230/'Réservations'!$F230,0),0)</x:f>
        <x:v>0</x:v>
      </x:c>
      <x:c r="T230" s="130" t="n">
        <x:f>IFERROR(IF('Réservations'!$N230="OK",'Réservations'!$M230/'Réservations'!$F230,0),0)</x:f>
        <x:v>0</x:v>
      </x:c>
      <x:c r="U230" s="130" t="n">
        <x:f>SUM(B230:M230)</x:f>
        <x:v>0</x:v>
      </x:c>
      <x:c r="V230" s="130" t="n">
        <x:f>U230*N230</x:f>
        <x:v>0</x:v>
      </x:c>
      <x:c r="W230" s="130" t="n">
        <x:f>U230*O230</x:f>
        <x:v>0</x:v>
      </x:c>
      <x:c r="X230" s="130" t="n">
        <x:f>U230*P230</x:f>
        <x:v>0</x:v>
      </x:c>
      <x:c r="Y230" s="130" t="n">
        <x:f>U230*Q230</x:f>
        <x:v>0</x:v>
      </x:c>
      <x:c r="Z230" s="130" t="n">
        <x:f>U230*R230</x:f>
        <x:v>0</x:v>
      </x:c>
      <x:c r="AA230" s="130" t="n">
        <x:f>U230*S230</x:f>
        <x:v>0</x:v>
      </x:c>
      <x:c r="AB230" s="130" t="n">
        <x:f>U230*T230</x:f>
        <x:v>0</x:v>
      </x:c>
    </x:row>
    <x:row r="231">
      <x:c r="A231" s="24" t="str">
        <x:f>IF('Réservations'!A231="","",'Réservations'!A231)</x:f>
      </x:c>
      <x:c r="B231" s="76" t="n">
        <x:f>IF('Réservations'!$N231&lt;&gt;"OK",0,MAX(0,MIN('Réservations'!$C231,DATE(Ouverture!$B$4,2,1))-MAX('Réservations'!$B231,DATE(Ouverture!$B$4,1,1))))</x:f>
        <x:v>0</x:v>
      </x:c>
      <x:c r="C231" s="76" t="n">
        <x:f>IF('Réservations'!$N231&lt;&gt;"OK",0,MAX(0,MIN('Réservations'!$C231,DATE(Ouverture!$B$4,3,1))-MAX('Réservations'!$B231,DATE(Ouverture!$B$4,2,1))))</x:f>
        <x:v>0</x:v>
      </x:c>
      <x:c r="D231" s="76" t="n">
        <x:f>IF('Réservations'!$N231&lt;&gt;"OK",0,MAX(0,MIN('Réservations'!$C231,DATE(Ouverture!$B$4,4,1))-MAX('Réservations'!$B231,DATE(Ouverture!$B$4,3,1))))</x:f>
        <x:v>0</x:v>
      </x:c>
      <x:c r="E231" s="76" t="n">
        <x:f>IF('Réservations'!$N231&lt;&gt;"OK",0,MAX(0,MIN('Réservations'!$C231,DATE(Ouverture!$B$4,5,1))-MAX('Réservations'!$B231,DATE(Ouverture!$B$4,4,1))))</x:f>
        <x:v>0</x:v>
      </x:c>
      <x:c r="F231" s="76" t="n">
        <x:f>IF('Réservations'!$N231&lt;&gt;"OK",0,MAX(0,MIN('Réservations'!$C231,DATE(Ouverture!$B$4,6,1))-MAX('Réservations'!$B231,DATE(Ouverture!$B$4,5,1))))</x:f>
        <x:v>0</x:v>
      </x:c>
      <x:c r="G231" s="76" t="n">
        <x:f>IF('Réservations'!$N231&lt;&gt;"OK",0,MAX(0,MIN('Réservations'!$C231,DATE(Ouverture!$B$4,7,1))-MAX('Réservations'!$B231,DATE(Ouverture!$B$4,6,1))))</x:f>
        <x:v>0</x:v>
      </x:c>
      <x:c r="H231" s="76" t="n">
        <x:f>IF('Réservations'!$N231&lt;&gt;"OK",0,MAX(0,MIN('Réservations'!$C231,DATE(Ouverture!$B$4,8,1))-MAX('Réservations'!$B231,DATE(Ouverture!$B$4,7,1))))</x:f>
        <x:v>0</x:v>
      </x:c>
      <x:c r="I231" s="76" t="n">
        <x:f>IF('Réservations'!$N231&lt;&gt;"OK",0,MAX(0,MIN('Réservations'!$C231,DATE(Ouverture!$B$4,9,1))-MAX('Réservations'!$B231,DATE(Ouverture!$B$4,8,1))))</x:f>
        <x:v>0</x:v>
      </x:c>
      <x:c r="J231" s="76" t="n">
        <x:f>IF('Réservations'!$N231&lt;&gt;"OK",0,MAX(0,MIN('Réservations'!$C231,DATE(Ouverture!$B$4,10,1))-MAX('Réservations'!$B231,DATE(Ouverture!$B$4,9,1))))</x:f>
        <x:v>0</x:v>
      </x:c>
      <x:c r="K231" s="76" t="n">
        <x:f>IF('Réservations'!$N231&lt;&gt;"OK",0,MAX(0,MIN('Réservations'!$C231,DATE(Ouverture!$B$4,11,1))-MAX('Réservations'!$B231,DATE(Ouverture!$B$4,10,1))))</x:f>
        <x:v>0</x:v>
      </x:c>
      <x:c r="L231" s="76" t="n">
        <x:f>IF('Réservations'!$N231&lt;&gt;"OK",0,MAX(0,MIN('Réservations'!$C231,DATE(Ouverture!$B$4,12,1))-MAX('Réservations'!$B231,DATE(Ouverture!$B$4,11,1))))</x:f>
        <x:v>0</x:v>
      </x:c>
      <x:c r="M231" s="76" t="n">
        <x:f>IF('Réservations'!$N231&lt;&gt;"OK",0,MAX(0,MIN('Réservations'!$C231,DATE(Ouverture!$B$4,13,1))-MAX('Réservations'!$B231,DATE(Ouverture!$B$4,12,1))))</x:f>
        <x:v>0</x:v>
      </x:c>
      <x:c r="N231" s="130" t="n">
        <x:f>IFERROR(IF('Réservations'!$N231="OK",'Réservations'!$G231/'Réservations'!$F231,0),0)</x:f>
        <x:v>0</x:v>
      </x:c>
      <x:c r="O231" s="130" t="n">
        <x:f>IFERROR(IF('Réservations'!$N231="OK",'Réservations'!$H231/'Réservations'!$F231,0),0)</x:f>
        <x:v>0</x:v>
      </x:c>
      <x:c r="P231" s="130" t="n">
        <x:f>IFERROR(IF('Réservations'!$N231="OK",'Réservations'!$I231/'Réservations'!$F231,0),0)</x:f>
        <x:v>0</x:v>
      </x:c>
      <x:c r="Q231" s="130" t="n">
        <x:f>IFERROR(IF('Réservations'!$N231="OK",'Réservations'!$J231/'Réservations'!$F231,0),0)</x:f>
        <x:v>0</x:v>
      </x:c>
      <x:c r="R231" s="130" t="n">
        <x:f>IFERROR(IF('Réservations'!$N231="OK",'Réservations'!$K231/'Réservations'!$F231,0),0)</x:f>
        <x:v>0</x:v>
      </x:c>
      <x:c r="S231" s="130" t="n">
        <x:f>IFERROR(IF('Réservations'!$N231="OK",'Réservations'!$L231/'Réservations'!$F231,0),0)</x:f>
        <x:v>0</x:v>
      </x:c>
      <x:c r="T231" s="130" t="n">
        <x:f>IFERROR(IF('Réservations'!$N231="OK",'Réservations'!$M231/'Réservations'!$F231,0),0)</x:f>
        <x:v>0</x:v>
      </x:c>
      <x:c r="U231" s="130" t="n">
        <x:f>SUM(B231:M231)</x:f>
        <x:v>0</x:v>
      </x:c>
      <x:c r="V231" s="130" t="n">
        <x:f>U231*N231</x:f>
        <x:v>0</x:v>
      </x:c>
      <x:c r="W231" s="130" t="n">
        <x:f>U231*O231</x:f>
        <x:v>0</x:v>
      </x:c>
      <x:c r="X231" s="130" t="n">
        <x:f>U231*P231</x:f>
        <x:v>0</x:v>
      </x:c>
      <x:c r="Y231" s="130" t="n">
        <x:f>U231*Q231</x:f>
        <x:v>0</x:v>
      </x:c>
      <x:c r="Z231" s="130" t="n">
        <x:f>U231*R231</x:f>
        <x:v>0</x:v>
      </x:c>
      <x:c r="AA231" s="130" t="n">
        <x:f>U231*S231</x:f>
        <x:v>0</x:v>
      </x:c>
      <x:c r="AB231" s="130" t="n">
        <x:f>U231*T231</x:f>
        <x:v>0</x:v>
      </x:c>
    </x:row>
    <x:row r="232">
      <x:c r="A232" s="24" t="str">
        <x:f>IF('Réservations'!A232="","",'Réservations'!A232)</x:f>
      </x:c>
      <x:c r="B232" s="76" t="n">
        <x:f>IF('Réservations'!$N232&lt;&gt;"OK",0,MAX(0,MIN('Réservations'!$C232,DATE(Ouverture!$B$4,2,1))-MAX('Réservations'!$B232,DATE(Ouverture!$B$4,1,1))))</x:f>
        <x:v>0</x:v>
      </x:c>
      <x:c r="C232" s="76" t="n">
        <x:f>IF('Réservations'!$N232&lt;&gt;"OK",0,MAX(0,MIN('Réservations'!$C232,DATE(Ouverture!$B$4,3,1))-MAX('Réservations'!$B232,DATE(Ouverture!$B$4,2,1))))</x:f>
        <x:v>0</x:v>
      </x:c>
      <x:c r="D232" s="76" t="n">
        <x:f>IF('Réservations'!$N232&lt;&gt;"OK",0,MAX(0,MIN('Réservations'!$C232,DATE(Ouverture!$B$4,4,1))-MAX('Réservations'!$B232,DATE(Ouverture!$B$4,3,1))))</x:f>
        <x:v>0</x:v>
      </x:c>
      <x:c r="E232" s="76" t="n">
        <x:f>IF('Réservations'!$N232&lt;&gt;"OK",0,MAX(0,MIN('Réservations'!$C232,DATE(Ouverture!$B$4,5,1))-MAX('Réservations'!$B232,DATE(Ouverture!$B$4,4,1))))</x:f>
        <x:v>0</x:v>
      </x:c>
      <x:c r="F232" s="76" t="n">
        <x:f>IF('Réservations'!$N232&lt;&gt;"OK",0,MAX(0,MIN('Réservations'!$C232,DATE(Ouverture!$B$4,6,1))-MAX('Réservations'!$B232,DATE(Ouverture!$B$4,5,1))))</x:f>
        <x:v>0</x:v>
      </x:c>
      <x:c r="G232" s="76" t="n">
        <x:f>IF('Réservations'!$N232&lt;&gt;"OK",0,MAX(0,MIN('Réservations'!$C232,DATE(Ouverture!$B$4,7,1))-MAX('Réservations'!$B232,DATE(Ouverture!$B$4,6,1))))</x:f>
        <x:v>0</x:v>
      </x:c>
      <x:c r="H232" s="76" t="n">
        <x:f>IF('Réservations'!$N232&lt;&gt;"OK",0,MAX(0,MIN('Réservations'!$C232,DATE(Ouverture!$B$4,8,1))-MAX('Réservations'!$B232,DATE(Ouverture!$B$4,7,1))))</x:f>
        <x:v>0</x:v>
      </x:c>
      <x:c r="I232" s="76" t="n">
        <x:f>IF('Réservations'!$N232&lt;&gt;"OK",0,MAX(0,MIN('Réservations'!$C232,DATE(Ouverture!$B$4,9,1))-MAX('Réservations'!$B232,DATE(Ouverture!$B$4,8,1))))</x:f>
        <x:v>0</x:v>
      </x:c>
      <x:c r="J232" s="76" t="n">
        <x:f>IF('Réservations'!$N232&lt;&gt;"OK",0,MAX(0,MIN('Réservations'!$C232,DATE(Ouverture!$B$4,10,1))-MAX('Réservations'!$B232,DATE(Ouverture!$B$4,9,1))))</x:f>
        <x:v>0</x:v>
      </x:c>
      <x:c r="K232" s="76" t="n">
        <x:f>IF('Réservations'!$N232&lt;&gt;"OK",0,MAX(0,MIN('Réservations'!$C232,DATE(Ouverture!$B$4,11,1))-MAX('Réservations'!$B232,DATE(Ouverture!$B$4,10,1))))</x:f>
        <x:v>0</x:v>
      </x:c>
      <x:c r="L232" s="76" t="n">
        <x:f>IF('Réservations'!$N232&lt;&gt;"OK",0,MAX(0,MIN('Réservations'!$C232,DATE(Ouverture!$B$4,12,1))-MAX('Réservations'!$B232,DATE(Ouverture!$B$4,11,1))))</x:f>
        <x:v>0</x:v>
      </x:c>
      <x:c r="M232" s="76" t="n">
        <x:f>IF('Réservations'!$N232&lt;&gt;"OK",0,MAX(0,MIN('Réservations'!$C232,DATE(Ouverture!$B$4,13,1))-MAX('Réservations'!$B232,DATE(Ouverture!$B$4,12,1))))</x:f>
        <x:v>0</x:v>
      </x:c>
      <x:c r="N232" s="130" t="n">
        <x:f>IFERROR(IF('Réservations'!$N232="OK",'Réservations'!$G232/'Réservations'!$F232,0),0)</x:f>
        <x:v>0</x:v>
      </x:c>
      <x:c r="O232" s="130" t="n">
        <x:f>IFERROR(IF('Réservations'!$N232="OK",'Réservations'!$H232/'Réservations'!$F232,0),0)</x:f>
        <x:v>0</x:v>
      </x:c>
      <x:c r="P232" s="130" t="n">
        <x:f>IFERROR(IF('Réservations'!$N232="OK",'Réservations'!$I232/'Réservations'!$F232,0),0)</x:f>
        <x:v>0</x:v>
      </x:c>
      <x:c r="Q232" s="130" t="n">
        <x:f>IFERROR(IF('Réservations'!$N232="OK",'Réservations'!$J232/'Réservations'!$F232,0),0)</x:f>
        <x:v>0</x:v>
      </x:c>
      <x:c r="R232" s="130" t="n">
        <x:f>IFERROR(IF('Réservations'!$N232="OK",'Réservations'!$K232/'Réservations'!$F232,0),0)</x:f>
        <x:v>0</x:v>
      </x:c>
      <x:c r="S232" s="130" t="n">
        <x:f>IFERROR(IF('Réservations'!$N232="OK",'Réservations'!$L232/'Réservations'!$F232,0),0)</x:f>
        <x:v>0</x:v>
      </x:c>
      <x:c r="T232" s="130" t="n">
        <x:f>IFERROR(IF('Réservations'!$N232="OK",'Réservations'!$M232/'Réservations'!$F232,0),0)</x:f>
        <x:v>0</x:v>
      </x:c>
      <x:c r="U232" s="130" t="n">
        <x:f>SUM(B232:M232)</x:f>
        <x:v>0</x:v>
      </x:c>
      <x:c r="V232" s="130" t="n">
        <x:f>U232*N232</x:f>
        <x:v>0</x:v>
      </x:c>
      <x:c r="W232" s="130" t="n">
        <x:f>U232*O232</x:f>
        <x:v>0</x:v>
      </x:c>
      <x:c r="X232" s="130" t="n">
        <x:f>U232*P232</x:f>
        <x:v>0</x:v>
      </x:c>
      <x:c r="Y232" s="130" t="n">
        <x:f>U232*Q232</x:f>
        <x:v>0</x:v>
      </x:c>
      <x:c r="Z232" s="130" t="n">
        <x:f>U232*R232</x:f>
        <x:v>0</x:v>
      </x:c>
      <x:c r="AA232" s="130" t="n">
        <x:f>U232*S232</x:f>
        <x:v>0</x:v>
      </x:c>
      <x:c r="AB232" s="130" t="n">
        <x:f>U232*T232</x:f>
        <x:v>0</x:v>
      </x:c>
    </x:row>
    <x:row r="233">
      <x:c r="A233" s="24" t="str">
        <x:f>IF('Réservations'!A233="","",'Réservations'!A233)</x:f>
      </x:c>
      <x:c r="B233" s="76" t="n">
        <x:f>IF('Réservations'!$N233&lt;&gt;"OK",0,MAX(0,MIN('Réservations'!$C233,DATE(Ouverture!$B$4,2,1))-MAX('Réservations'!$B233,DATE(Ouverture!$B$4,1,1))))</x:f>
        <x:v>0</x:v>
      </x:c>
      <x:c r="C233" s="76" t="n">
        <x:f>IF('Réservations'!$N233&lt;&gt;"OK",0,MAX(0,MIN('Réservations'!$C233,DATE(Ouverture!$B$4,3,1))-MAX('Réservations'!$B233,DATE(Ouverture!$B$4,2,1))))</x:f>
        <x:v>0</x:v>
      </x:c>
      <x:c r="D233" s="76" t="n">
        <x:f>IF('Réservations'!$N233&lt;&gt;"OK",0,MAX(0,MIN('Réservations'!$C233,DATE(Ouverture!$B$4,4,1))-MAX('Réservations'!$B233,DATE(Ouverture!$B$4,3,1))))</x:f>
        <x:v>0</x:v>
      </x:c>
      <x:c r="E233" s="76" t="n">
        <x:f>IF('Réservations'!$N233&lt;&gt;"OK",0,MAX(0,MIN('Réservations'!$C233,DATE(Ouverture!$B$4,5,1))-MAX('Réservations'!$B233,DATE(Ouverture!$B$4,4,1))))</x:f>
        <x:v>0</x:v>
      </x:c>
      <x:c r="F233" s="76" t="n">
        <x:f>IF('Réservations'!$N233&lt;&gt;"OK",0,MAX(0,MIN('Réservations'!$C233,DATE(Ouverture!$B$4,6,1))-MAX('Réservations'!$B233,DATE(Ouverture!$B$4,5,1))))</x:f>
        <x:v>0</x:v>
      </x:c>
      <x:c r="G233" s="76" t="n">
        <x:f>IF('Réservations'!$N233&lt;&gt;"OK",0,MAX(0,MIN('Réservations'!$C233,DATE(Ouverture!$B$4,7,1))-MAX('Réservations'!$B233,DATE(Ouverture!$B$4,6,1))))</x:f>
        <x:v>0</x:v>
      </x:c>
      <x:c r="H233" s="76" t="n">
        <x:f>IF('Réservations'!$N233&lt;&gt;"OK",0,MAX(0,MIN('Réservations'!$C233,DATE(Ouverture!$B$4,8,1))-MAX('Réservations'!$B233,DATE(Ouverture!$B$4,7,1))))</x:f>
        <x:v>0</x:v>
      </x:c>
      <x:c r="I233" s="76" t="n">
        <x:f>IF('Réservations'!$N233&lt;&gt;"OK",0,MAX(0,MIN('Réservations'!$C233,DATE(Ouverture!$B$4,9,1))-MAX('Réservations'!$B233,DATE(Ouverture!$B$4,8,1))))</x:f>
        <x:v>0</x:v>
      </x:c>
      <x:c r="J233" s="76" t="n">
        <x:f>IF('Réservations'!$N233&lt;&gt;"OK",0,MAX(0,MIN('Réservations'!$C233,DATE(Ouverture!$B$4,10,1))-MAX('Réservations'!$B233,DATE(Ouverture!$B$4,9,1))))</x:f>
        <x:v>0</x:v>
      </x:c>
      <x:c r="K233" s="76" t="n">
        <x:f>IF('Réservations'!$N233&lt;&gt;"OK",0,MAX(0,MIN('Réservations'!$C233,DATE(Ouverture!$B$4,11,1))-MAX('Réservations'!$B233,DATE(Ouverture!$B$4,10,1))))</x:f>
        <x:v>0</x:v>
      </x:c>
      <x:c r="L233" s="76" t="n">
        <x:f>IF('Réservations'!$N233&lt;&gt;"OK",0,MAX(0,MIN('Réservations'!$C233,DATE(Ouverture!$B$4,12,1))-MAX('Réservations'!$B233,DATE(Ouverture!$B$4,11,1))))</x:f>
        <x:v>0</x:v>
      </x:c>
      <x:c r="M233" s="76" t="n">
        <x:f>IF('Réservations'!$N233&lt;&gt;"OK",0,MAX(0,MIN('Réservations'!$C233,DATE(Ouverture!$B$4,13,1))-MAX('Réservations'!$B233,DATE(Ouverture!$B$4,12,1))))</x:f>
        <x:v>0</x:v>
      </x:c>
      <x:c r="N233" s="130" t="n">
        <x:f>IFERROR(IF('Réservations'!$N233="OK",'Réservations'!$G233/'Réservations'!$F233,0),0)</x:f>
        <x:v>0</x:v>
      </x:c>
      <x:c r="O233" s="130" t="n">
        <x:f>IFERROR(IF('Réservations'!$N233="OK",'Réservations'!$H233/'Réservations'!$F233,0),0)</x:f>
        <x:v>0</x:v>
      </x:c>
      <x:c r="P233" s="130" t="n">
        <x:f>IFERROR(IF('Réservations'!$N233="OK",'Réservations'!$I233/'Réservations'!$F233,0),0)</x:f>
        <x:v>0</x:v>
      </x:c>
      <x:c r="Q233" s="130" t="n">
        <x:f>IFERROR(IF('Réservations'!$N233="OK",'Réservations'!$J233/'Réservations'!$F233,0),0)</x:f>
        <x:v>0</x:v>
      </x:c>
      <x:c r="R233" s="130" t="n">
        <x:f>IFERROR(IF('Réservations'!$N233="OK",'Réservations'!$K233/'Réservations'!$F233,0),0)</x:f>
        <x:v>0</x:v>
      </x:c>
      <x:c r="S233" s="130" t="n">
        <x:f>IFERROR(IF('Réservations'!$N233="OK",'Réservations'!$L233/'Réservations'!$F233,0),0)</x:f>
        <x:v>0</x:v>
      </x:c>
      <x:c r="T233" s="130" t="n">
        <x:f>IFERROR(IF('Réservations'!$N233="OK",'Réservations'!$M233/'Réservations'!$F233,0),0)</x:f>
        <x:v>0</x:v>
      </x:c>
      <x:c r="U233" s="130" t="n">
        <x:f>SUM(B233:M233)</x:f>
        <x:v>0</x:v>
      </x:c>
      <x:c r="V233" s="130" t="n">
        <x:f>U233*N233</x:f>
        <x:v>0</x:v>
      </x:c>
      <x:c r="W233" s="130" t="n">
        <x:f>U233*O233</x:f>
        <x:v>0</x:v>
      </x:c>
      <x:c r="X233" s="130" t="n">
        <x:f>U233*P233</x:f>
        <x:v>0</x:v>
      </x:c>
      <x:c r="Y233" s="130" t="n">
        <x:f>U233*Q233</x:f>
        <x:v>0</x:v>
      </x:c>
      <x:c r="Z233" s="130" t="n">
        <x:f>U233*R233</x:f>
        <x:v>0</x:v>
      </x:c>
      <x:c r="AA233" s="130" t="n">
        <x:f>U233*S233</x:f>
        <x:v>0</x:v>
      </x:c>
      <x:c r="AB233" s="130" t="n">
        <x:f>U233*T233</x:f>
        <x:v>0</x:v>
      </x:c>
    </x:row>
    <x:row r="234">
      <x:c r="A234" s="24" t="str">
        <x:f>IF('Réservations'!A234="","",'Réservations'!A234)</x:f>
      </x:c>
      <x:c r="B234" s="76" t="n">
        <x:f>IF('Réservations'!$N234&lt;&gt;"OK",0,MAX(0,MIN('Réservations'!$C234,DATE(Ouverture!$B$4,2,1))-MAX('Réservations'!$B234,DATE(Ouverture!$B$4,1,1))))</x:f>
        <x:v>0</x:v>
      </x:c>
      <x:c r="C234" s="76" t="n">
        <x:f>IF('Réservations'!$N234&lt;&gt;"OK",0,MAX(0,MIN('Réservations'!$C234,DATE(Ouverture!$B$4,3,1))-MAX('Réservations'!$B234,DATE(Ouverture!$B$4,2,1))))</x:f>
        <x:v>0</x:v>
      </x:c>
      <x:c r="D234" s="76" t="n">
        <x:f>IF('Réservations'!$N234&lt;&gt;"OK",0,MAX(0,MIN('Réservations'!$C234,DATE(Ouverture!$B$4,4,1))-MAX('Réservations'!$B234,DATE(Ouverture!$B$4,3,1))))</x:f>
        <x:v>0</x:v>
      </x:c>
      <x:c r="E234" s="76" t="n">
        <x:f>IF('Réservations'!$N234&lt;&gt;"OK",0,MAX(0,MIN('Réservations'!$C234,DATE(Ouverture!$B$4,5,1))-MAX('Réservations'!$B234,DATE(Ouverture!$B$4,4,1))))</x:f>
        <x:v>0</x:v>
      </x:c>
      <x:c r="F234" s="76" t="n">
        <x:f>IF('Réservations'!$N234&lt;&gt;"OK",0,MAX(0,MIN('Réservations'!$C234,DATE(Ouverture!$B$4,6,1))-MAX('Réservations'!$B234,DATE(Ouverture!$B$4,5,1))))</x:f>
        <x:v>0</x:v>
      </x:c>
      <x:c r="G234" s="76" t="n">
        <x:f>IF('Réservations'!$N234&lt;&gt;"OK",0,MAX(0,MIN('Réservations'!$C234,DATE(Ouverture!$B$4,7,1))-MAX('Réservations'!$B234,DATE(Ouverture!$B$4,6,1))))</x:f>
        <x:v>0</x:v>
      </x:c>
      <x:c r="H234" s="76" t="n">
        <x:f>IF('Réservations'!$N234&lt;&gt;"OK",0,MAX(0,MIN('Réservations'!$C234,DATE(Ouverture!$B$4,8,1))-MAX('Réservations'!$B234,DATE(Ouverture!$B$4,7,1))))</x:f>
        <x:v>0</x:v>
      </x:c>
      <x:c r="I234" s="76" t="n">
        <x:f>IF('Réservations'!$N234&lt;&gt;"OK",0,MAX(0,MIN('Réservations'!$C234,DATE(Ouverture!$B$4,9,1))-MAX('Réservations'!$B234,DATE(Ouverture!$B$4,8,1))))</x:f>
        <x:v>0</x:v>
      </x:c>
      <x:c r="J234" s="76" t="n">
        <x:f>IF('Réservations'!$N234&lt;&gt;"OK",0,MAX(0,MIN('Réservations'!$C234,DATE(Ouverture!$B$4,10,1))-MAX('Réservations'!$B234,DATE(Ouverture!$B$4,9,1))))</x:f>
        <x:v>0</x:v>
      </x:c>
      <x:c r="K234" s="76" t="n">
        <x:f>IF('Réservations'!$N234&lt;&gt;"OK",0,MAX(0,MIN('Réservations'!$C234,DATE(Ouverture!$B$4,11,1))-MAX('Réservations'!$B234,DATE(Ouverture!$B$4,10,1))))</x:f>
        <x:v>0</x:v>
      </x:c>
      <x:c r="L234" s="76" t="n">
        <x:f>IF('Réservations'!$N234&lt;&gt;"OK",0,MAX(0,MIN('Réservations'!$C234,DATE(Ouverture!$B$4,12,1))-MAX('Réservations'!$B234,DATE(Ouverture!$B$4,11,1))))</x:f>
        <x:v>0</x:v>
      </x:c>
      <x:c r="M234" s="76" t="n">
        <x:f>IF('Réservations'!$N234&lt;&gt;"OK",0,MAX(0,MIN('Réservations'!$C234,DATE(Ouverture!$B$4,13,1))-MAX('Réservations'!$B234,DATE(Ouverture!$B$4,12,1))))</x:f>
        <x:v>0</x:v>
      </x:c>
      <x:c r="N234" s="130" t="n">
        <x:f>IFERROR(IF('Réservations'!$N234="OK",'Réservations'!$G234/'Réservations'!$F234,0),0)</x:f>
        <x:v>0</x:v>
      </x:c>
      <x:c r="O234" s="130" t="n">
        <x:f>IFERROR(IF('Réservations'!$N234="OK",'Réservations'!$H234/'Réservations'!$F234,0),0)</x:f>
        <x:v>0</x:v>
      </x:c>
      <x:c r="P234" s="130" t="n">
        <x:f>IFERROR(IF('Réservations'!$N234="OK",'Réservations'!$I234/'Réservations'!$F234,0),0)</x:f>
        <x:v>0</x:v>
      </x:c>
      <x:c r="Q234" s="130" t="n">
        <x:f>IFERROR(IF('Réservations'!$N234="OK",'Réservations'!$J234/'Réservations'!$F234,0),0)</x:f>
        <x:v>0</x:v>
      </x:c>
      <x:c r="R234" s="130" t="n">
        <x:f>IFERROR(IF('Réservations'!$N234="OK",'Réservations'!$K234/'Réservations'!$F234,0),0)</x:f>
        <x:v>0</x:v>
      </x:c>
      <x:c r="S234" s="130" t="n">
        <x:f>IFERROR(IF('Réservations'!$N234="OK",'Réservations'!$L234/'Réservations'!$F234,0),0)</x:f>
        <x:v>0</x:v>
      </x:c>
      <x:c r="T234" s="130" t="n">
        <x:f>IFERROR(IF('Réservations'!$N234="OK",'Réservations'!$M234/'Réservations'!$F234,0),0)</x:f>
        <x:v>0</x:v>
      </x:c>
      <x:c r="U234" s="130" t="n">
        <x:f>SUM(B234:M234)</x:f>
        <x:v>0</x:v>
      </x:c>
      <x:c r="V234" s="130" t="n">
        <x:f>U234*N234</x:f>
        <x:v>0</x:v>
      </x:c>
      <x:c r="W234" s="130" t="n">
        <x:f>U234*O234</x:f>
        <x:v>0</x:v>
      </x:c>
      <x:c r="X234" s="130" t="n">
        <x:f>U234*P234</x:f>
        <x:v>0</x:v>
      </x:c>
      <x:c r="Y234" s="130" t="n">
        <x:f>U234*Q234</x:f>
        <x:v>0</x:v>
      </x:c>
      <x:c r="Z234" s="130" t="n">
        <x:f>U234*R234</x:f>
        <x:v>0</x:v>
      </x:c>
      <x:c r="AA234" s="130" t="n">
        <x:f>U234*S234</x:f>
        <x:v>0</x:v>
      </x:c>
      <x:c r="AB234" s="130" t="n">
        <x:f>U234*T234</x:f>
        <x:v>0</x:v>
      </x:c>
    </x:row>
    <x:row r="235">
      <x:c r="A235" s="24" t="str">
        <x:f>IF('Réservations'!A235="","",'Réservations'!A235)</x:f>
      </x:c>
      <x:c r="B235" s="76" t="n">
        <x:f>IF('Réservations'!$N235&lt;&gt;"OK",0,MAX(0,MIN('Réservations'!$C235,DATE(Ouverture!$B$4,2,1))-MAX('Réservations'!$B235,DATE(Ouverture!$B$4,1,1))))</x:f>
        <x:v>0</x:v>
      </x:c>
      <x:c r="C235" s="76" t="n">
        <x:f>IF('Réservations'!$N235&lt;&gt;"OK",0,MAX(0,MIN('Réservations'!$C235,DATE(Ouverture!$B$4,3,1))-MAX('Réservations'!$B235,DATE(Ouverture!$B$4,2,1))))</x:f>
        <x:v>0</x:v>
      </x:c>
      <x:c r="D235" s="76" t="n">
        <x:f>IF('Réservations'!$N235&lt;&gt;"OK",0,MAX(0,MIN('Réservations'!$C235,DATE(Ouverture!$B$4,4,1))-MAX('Réservations'!$B235,DATE(Ouverture!$B$4,3,1))))</x:f>
        <x:v>0</x:v>
      </x:c>
      <x:c r="E235" s="76" t="n">
        <x:f>IF('Réservations'!$N235&lt;&gt;"OK",0,MAX(0,MIN('Réservations'!$C235,DATE(Ouverture!$B$4,5,1))-MAX('Réservations'!$B235,DATE(Ouverture!$B$4,4,1))))</x:f>
        <x:v>0</x:v>
      </x:c>
      <x:c r="F235" s="76" t="n">
        <x:f>IF('Réservations'!$N235&lt;&gt;"OK",0,MAX(0,MIN('Réservations'!$C235,DATE(Ouverture!$B$4,6,1))-MAX('Réservations'!$B235,DATE(Ouverture!$B$4,5,1))))</x:f>
        <x:v>0</x:v>
      </x:c>
      <x:c r="G235" s="76" t="n">
        <x:f>IF('Réservations'!$N235&lt;&gt;"OK",0,MAX(0,MIN('Réservations'!$C235,DATE(Ouverture!$B$4,7,1))-MAX('Réservations'!$B235,DATE(Ouverture!$B$4,6,1))))</x:f>
        <x:v>0</x:v>
      </x:c>
      <x:c r="H235" s="76" t="n">
        <x:f>IF('Réservations'!$N235&lt;&gt;"OK",0,MAX(0,MIN('Réservations'!$C235,DATE(Ouverture!$B$4,8,1))-MAX('Réservations'!$B235,DATE(Ouverture!$B$4,7,1))))</x:f>
        <x:v>0</x:v>
      </x:c>
      <x:c r="I235" s="76" t="n">
        <x:f>IF('Réservations'!$N235&lt;&gt;"OK",0,MAX(0,MIN('Réservations'!$C235,DATE(Ouverture!$B$4,9,1))-MAX('Réservations'!$B235,DATE(Ouverture!$B$4,8,1))))</x:f>
        <x:v>0</x:v>
      </x:c>
      <x:c r="J235" s="76" t="n">
        <x:f>IF('Réservations'!$N235&lt;&gt;"OK",0,MAX(0,MIN('Réservations'!$C235,DATE(Ouverture!$B$4,10,1))-MAX('Réservations'!$B235,DATE(Ouverture!$B$4,9,1))))</x:f>
        <x:v>0</x:v>
      </x:c>
      <x:c r="K235" s="76" t="n">
        <x:f>IF('Réservations'!$N235&lt;&gt;"OK",0,MAX(0,MIN('Réservations'!$C235,DATE(Ouverture!$B$4,11,1))-MAX('Réservations'!$B235,DATE(Ouverture!$B$4,10,1))))</x:f>
        <x:v>0</x:v>
      </x:c>
      <x:c r="L235" s="76" t="n">
        <x:f>IF('Réservations'!$N235&lt;&gt;"OK",0,MAX(0,MIN('Réservations'!$C235,DATE(Ouverture!$B$4,12,1))-MAX('Réservations'!$B235,DATE(Ouverture!$B$4,11,1))))</x:f>
        <x:v>0</x:v>
      </x:c>
      <x:c r="M235" s="76" t="n">
        <x:f>IF('Réservations'!$N235&lt;&gt;"OK",0,MAX(0,MIN('Réservations'!$C235,DATE(Ouverture!$B$4,13,1))-MAX('Réservations'!$B235,DATE(Ouverture!$B$4,12,1))))</x:f>
        <x:v>0</x:v>
      </x:c>
      <x:c r="N235" s="130" t="n">
        <x:f>IFERROR(IF('Réservations'!$N235="OK",'Réservations'!$G235/'Réservations'!$F235,0),0)</x:f>
        <x:v>0</x:v>
      </x:c>
      <x:c r="O235" s="130" t="n">
        <x:f>IFERROR(IF('Réservations'!$N235="OK",'Réservations'!$H235/'Réservations'!$F235,0),0)</x:f>
        <x:v>0</x:v>
      </x:c>
      <x:c r="P235" s="130" t="n">
        <x:f>IFERROR(IF('Réservations'!$N235="OK",'Réservations'!$I235/'Réservations'!$F235,0),0)</x:f>
        <x:v>0</x:v>
      </x:c>
      <x:c r="Q235" s="130" t="n">
        <x:f>IFERROR(IF('Réservations'!$N235="OK",'Réservations'!$J235/'Réservations'!$F235,0),0)</x:f>
        <x:v>0</x:v>
      </x:c>
      <x:c r="R235" s="130" t="n">
        <x:f>IFERROR(IF('Réservations'!$N235="OK",'Réservations'!$K235/'Réservations'!$F235,0),0)</x:f>
        <x:v>0</x:v>
      </x:c>
      <x:c r="S235" s="130" t="n">
        <x:f>IFERROR(IF('Réservations'!$N235="OK",'Réservations'!$L235/'Réservations'!$F235,0),0)</x:f>
        <x:v>0</x:v>
      </x:c>
      <x:c r="T235" s="130" t="n">
        <x:f>IFERROR(IF('Réservations'!$N235="OK",'Réservations'!$M235/'Réservations'!$F235,0),0)</x:f>
        <x:v>0</x:v>
      </x:c>
      <x:c r="U235" s="130" t="n">
        <x:f>SUM(B235:M235)</x:f>
        <x:v>0</x:v>
      </x:c>
      <x:c r="V235" s="130" t="n">
        <x:f>U235*N235</x:f>
        <x:v>0</x:v>
      </x:c>
      <x:c r="W235" s="130" t="n">
        <x:f>U235*O235</x:f>
        <x:v>0</x:v>
      </x:c>
      <x:c r="X235" s="130" t="n">
        <x:f>U235*P235</x:f>
        <x:v>0</x:v>
      </x:c>
      <x:c r="Y235" s="130" t="n">
        <x:f>U235*Q235</x:f>
        <x:v>0</x:v>
      </x:c>
      <x:c r="Z235" s="130" t="n">
        <x:f>U235*R235</x:f>
        <x:v>0</x:v>
      </x:c>
      <x:c r="AA235" s="130" t="n">
        <x:f>U235*S235</x:f>
        <x:v>0</x:v>
      </x:c>
      <x:c r="AB235" s="130" t="n">
        <x:f>U235*T235</x:f>
        <x:v>0</x:v>
      </x:c>
    </x:row>
    <x:row r="236">
      <x:c r="A236" s="24" t="str">
        <x:f>IF('Réservations'!A236="","",'Réservations'!A236)</x:f>
      </x:c>
      <x:c r="B236" s="76" t="n">
        <x:f>IF('Réservations'!$N236&lt;&gt;"OK",0,MAX(0,MIN('Réservations'!$C236,DATE(Ouverture!$B$4,2,1))-MAX('Réservations'!$B236,DATE(Ouverture!$B$4,1,1))))</x:f>
        <x:v>0</x:v>
      </x:c>
      <x:c r="C236" s="76" t="n">
        <x:f>IF('Réservations'!$N236&lt;&gt;"OK",0,MAX(0,MIN('Réservations'!$C236,DATE(Ouverture!$B$4,3,1))-MAX('Réservations'!$B236,DATE(Ouverture!$B$4,2,1))))</x:f>
        <x:v>0</x:v>
      </x:c>
      <x:c r="D236" s="76" t="n">
        <x:f>IF('Réservations'!$N236&lt;&gt;"OK",0,MAX(0,MIN('Réservations'!$C236,DATE(Ouverture!$B$4,4,1))-MAX('Réservations'!$B236,DATE(Ouverture!$B$4,3,1))))</x:f>
        <x:v>0</x:v>
      </x:c>
      <x:c r="E236" s="76" t="n">
        <x:f>IF('Réservations'!$N236&lt;&gt;"OK",0,MAX(0,MIN('Réservations'!$C236,DATE(Ouverture!$B$4,5,1))-MAX('Réservations'!$B236,DATE(Ouverture!$B$4,4,1))))</x:f>
        <x:v>0</x:v>
      </x:c>
      <x:c r="F236" s="76" t="n">
        <x:f>IF('Réservations'!$N236&lt;&gt;"OK",0,MAX(0,MIN('Réservations'!$C236,DATE(Ouverture!$B$4,6,1))-MAX('Réservations'!$B236,DATE(Ouverture!$B$4,5,1))))</x:f>
        <x:v>0</x:v>
      </x:c>
      <x:c r="G236" s="76" t="n">
        <x:f>IF('Réservations'!$N236&lt;&gt;"OK",0,MAX(0,MIN('Réservations'!$C236,DATE(Ouverture!$B$4,7,1))-MAX('Réservations'!$B236,DATE(Ouverture!$B$4,6,1))))</x:f>
        <x:v>0</x:v>
      </x:c>
      <x:c r="H236" s="76" t="n">
        <x:f>IF('Réservations'!$N236&lt;&gt;"OK",0,MAX(0,MIN('Réservations'!$C236,DATE(Ouverture!$B$4,8,1))-MAX('Réservations'!$B236,DATE(Ouverture!$B$4,7,1))))</x:f>
        <x:v>0</x:v>
      </x:c>
      <x:c r="I236" s="76" t="n">
        <x:f>IF('Réservations'!$N236&lt;&gt;"OK",0,MAX(0,MIN('Réservations'!$C236,DATE(Ouverture!$B$4,9,1))-MAX('Réservations'!$B236,DATE(Ouverture!$B$4,8,1))))</x:f>
        <x:v>0</x:v>
      </x:c>
      <x:c r="J236" s="76" t="n">
        <x:f>IF('Réservations'!$N236&lt;&gt;"OK",0,MAX(0,MIN('Réservations'!$C236,DATE(Ouverture!$B$4,10,1))-MAX('Réservations'!$B236,DATE(Ouverture!$B$4,9,1))))</x:f>
        <x:v>0</x:v>
      </x:c>
      <x:c r="K236" s="76" t="n">
        <x:f>IF('Réservations'!$N236&lt;&gt;"OK",0,MAX(0,MIN('Réservations'!$C236,DATE(Ouverture!$B$4,11,1))-MAX('Réservations'!$B236,DATE(Ouverture!$B$4,10,1))))</x:f>
        <x:v>0</x:v>
      </x:c>
      <x:c r="L236" s="76" t="n">
        <x:f>IF('Réservations'!$N236&lt;&gt;"OK",0,MAX(0,MIN('Réservations'!$C236,DATE(Ouverture!$B$4,12,1))-MAX('Réservations'!$B236,DATE(Ouverture!$B$4,11,1))))</x:f>
        <x:v>0</x:v>
      </x:c>
      <x:c r="M236" s="76" t="n">
        <x:f>IF('Réservations'!$N236&lt;&gt;"OK",0,MAX(0,MIN('Réservations'!$C236,DATE(Ouverture!$B$4,13,1))-MAX('Réservations'!$B236,DATE(Ouverture!$B$4,12,1))))</x:f>
        <x:v>0</x:v>
      </x:c>
      <x:c r="N236" s="130" t="n">
        <x:f>IFERROR(IF('Réservations'!$N236="OK",'Réservations'!$G236/'Réservations'!$F236,0),0)</x:f>
        <x:v>0</x:v>
      </x:c>
      <x:c r="O236" s="130" t="n">
        <x:f>IFERROR(IF('Réservations'!$N236="OK",'Réservations'!$H236/'Réservations'!$F236,0),0)</x:f>
        <x:v>0</x:v>
      </x:c>
      <x:c r="P236" s="130" t="n">
        <x:f>IFERROR(IF('Réservations'!$N236="OK",'Réservations'!$I236/'Réservations'!$F236,0),0)</x:f>
        <x:v>0</x:v>
      </x:c>
      <x:c r="Q236" s="130" t="n">
        <x:f>IFERROR(IF('Réservations'!$N236="OK",'Réservations'!$J236/'Réservations'!$F236,0),0)</x:f>
        <x:v>0</x:v>
      </x:c>
      <x:c r="R236" s="130" t="n">
        <x:f>IFERROR(IF('Réservations'!$N236="OK",'Réservations'!$K236/'Réservations'!$F236,0),0)</x:f>
        <x:v>0</x:v>
      </x:c>
      <x:c r="S236" s="130" t="n">
        <x:f>IFERROR(IF('Réservations'!$N236="OK",'Réservations'!$L236/'Réservations'!$F236,0),0)</x:f>
        <x:v>0</x:v>
      </x:c>
      <x:c r="T236" s="130" t="n">
        <x:f>IFERROR(IF('Réservations'!$N236="OK",'Réservations'!$M236/'Réservations'!$F236,0),0)</x:f>
        <x:v>0</x:v>
      </x:c>
      <x:c r="U236" s="130" t="n">
        <x:f>SUM(B236:M236)</x:f>
        <x:v>0</x:v>
      </x:c>
      <x:c r="V236" s="130" t="n">
        <x:f>U236*N236</x:f>
        <x:v>0</x:v>
      </x:c>
      <x:c r="W236" s="130" t="n">
        <x:f>U236*O236</x:f>
        <x:v>0</x:v>
      </x:c>
      <x:c r="X236" s="130" t="n">
        <x:f>U236*P236</x:f>
        <x:v>0</x:v>
      </x:c>
      <x:c r="Y236" s="130" t="n">
        <x:f>U236*Q236</x:f>
        <x:v>0</x:v>
      </x:c>
      <x:c r="Z236" s="130" t="n">
        <x:f>U236*R236</x:f>
        <x:v>0</x:v>
      </x:c>
      <x:c r="AA236" s="130" t="n">
        <x:f>U236*S236</x:f>
        <x:v>0</x:v>
      </x:c>
      <x:c r="AB236" s="130" t="n">
        <x:f>U236*T236</x:f>
        <x:v>0</x:v>
      </x:c>
    </x:row>
    <x:row r="237">
      <x:c r="A237" s="24" t="str">
        <x:f>IF('Réservations'!A237="","",'Réservations'!A237)</x:f>
      </x:c>
      <x:c r="B237" s="76" t="n">
        <x:f>IF('Réservations'!$N237&lt;&gt;"OK",0,MAX(0,MIN('Réservations'!$C237,DATE(Ouverture!$B$4,2,1))-MAX('Réservations'!$B237,DATE(Ouverture!$B$4,1,1))))</x:f>
        <x:v>0</x:v>
      </x:c>
      <x:c r="C237" s="76" t="n">
        <x:f>IF('Réservations'!$N237&lt;&gt;"OK",0,MAX(0,MIN('Réservations'!$C237,DATE(Ouverture!$B$4,3,1))-MAX('Réservations'!$B237,DATE(Ouverture!$B$4,2,1))))</x:f>
        <x:v>0</x:v>
      </x:c>
      <x:c r="D237" s="76" t="n">
        <x:f>IF('Réservations'!$N237&lt;&gt;"OK",0,MAX(0,MIN('Réservations'!$C237,DATE(Ouverture!$B$4,4,1))-MAX('Réservations'!$B237,DATE(Ouverture!$B$4,3,1))))</x:f>
        <x:v>0</x:v>
      </x:c>
      <x:c r="E237" s="76" t="n">
        <x:f>IF('Réservations'!$N237&lt;&gt;"OK",0,MAX(0,MIN('Réservations'!$C237,DATE(Ouverture!$B$4,5,1))-MAX('Réservations'!$B237,DATE(Ouverture!$B$4,4,1))))</x:f>
        <x:v>0</x:v>
      </x:c>
      <x:c r="F237" s="76" t="n">
        <x:f>IF('Réservations'!$N237&lt;&gt;"OK",0,MAX(0,MIN('Réservations'!$C237,DATE(Ouverture!$B$4,6,1))-MAX('Réservations'!$B237,DATE(Ouverture!$B$4,5,1))))</x:f>
        <x:v>0</x:v>
      </x:c>
      <x:c r="G237" s="76" t="n">
        <x:f>IF('Réservations'!$N237&lt;&gt;"OK",0,MAX(0,MIN('Réservations'!$C237,DATE(Ouverture!$B$4,7,1))-MAX('Réservations'!$B237,DATE(Ouverture!$B$4,6,1))))</x:f>
        <x:v>0</x:v>
      </x:c>
      <x:c r="H237" s="76" t="n">
        <x:f>IF('Réservations'!$N237&lt;&gt;"OK",0,MAX(0,MIN('Réservations'!$C237,DATE(Ouverture!$B$4,8,1))-MAX('Réservations'!$B237,DATE(Ouverture!$B$4,7,1))))</x:f>
        <x:v>0</x:v>
      </x:c>
      <x:c r="I237" s="76" t="n">
        <x:f>IF('Réservations'!$N237&lt;&gt;"OK",0,MAX(0,MIN('Réservations'!$C237,DATE(Ouverture!$B$4,9,1))-MAX('Réservations'!$B237,DATE(Ouverture!$B$4,8,1))))</x:f>
        <x:v>0</x:v>
      </x:c>
      <x:c r="J237" s="76" t="n">
        <x:f>IF('Réservations'!$N237&lt;&gt;"OK",0,MAX(0,MIN('Réservations'!$C237,DATE(Ouverture!$B$4,10,1))-MAX('Réservations'!$B237,DATE(Ouverture!$B$4,9,1))))</x:f>
        <x:v>0</x:v>
      </x:c>
      <x:c r="K237" s="76" t="n">
        <x:f>IF('Réservations'!$N237&lt;&gt;"OK",0,MAX(0,MIN('Réservations'!$C237,DATE(Ouverture!$B$4,11,1))-MAX('Réservations'!$B237,DATE(Ouverture!$B$4,10,1))))</x:f>
        <x:v>0</x:v>
      </x:c>
      <x:c r="L237" s="76" t="n">
        <x:f>IF('Réservations'!$N237&lt;&gt;"OK",0,MAX(0,MIN('Réservations'!$C237,DATE(Ouverture!$B$4,12,1))-MAX('Réservations'!$B237,DATE(Ouverture!$B$4,11,1))))</x:f>
        <x:v>0</x:v>
      </x:c>
      <x:c r="M237" s="76" t="n">
        <x:f>IF('Réservations'!$N237&lt;&gt;"OK",0,MAX(0,MIN('Réservations'!$C237,DATE(Ouverture!$B$4,13,1))-MAX('Réservations'!$B237,DATE(Ouverture!$B$4,12,1))))</x:f>
        <x:v>0</x:v>
      </x:c>
      <x:c r="N237" s="130" t="n">
        <x:f>IFERROR(IF('Réservations'!$N237="OK",'Réservations'!$G237/'Réservations'!$F237,0),0)</x:f>
        <x:v>0</x:v>
      </x:c>
      <x:c r="O237" s="130" t="n">
        <x:f>IFERROR(IF('Réservations'!$N237="OK",'Réservations'!$H237/'Réservations'!$F237,0),0)</x:f>
        <x:v>0</x:v>
      </x:c>
      <x:c r="P237" s="130" t="n">
        <x:f>IFERROR(IF('Réservations'!$N237="OK",'Réservations'!$I237/'Réservations'!$F237,0),0)</x:f>
        <x:v>0</x:v>
      </x:c>
      <x:c r="Q237" s="130" t="n">
        <x:f>IFERROR(IF('Réservations'!$N237="OK",'Réservations'!$J237/'Réservations'!$F237,0),0)</x:f>
        <x:v>0</x:v>
      </x:c>
      <x:c r="R237" s="130" t="n">
        <x:f>IFERROR(IF('Réservations'!$N237="OK",'Réservations'!$K237/'Réservations'!$F237,0),0)</x:f>
        <x:v>0</x:v>
      </x:c>
      <x:c r="S237" s="130" t="n">
        <x:f>IFERROR(IF('Réservations'!$N237="OK",'Réservations'!$L237/'Réservations'!$F237,0),0)</x:f>
        <x:v>0</x:v>
      </x:c>
      <x:c r="T237" s="130" t="n">
        <x:f>IFERROR(IF('Réservations'!$N237="OK",'Réservations'!$M237/'Réservations'!$F237,0),0)</x:f>
        <x:v>0</x:v>
      </x:c>
      <x:c r="U237" s="130" t="n">
        <x:f>SUM(B237:M237)</x:f>
        <x:v>0</x:v>
      </x:c>
      <x:c r="V237" s="130" t="n">
        <x:f>U237*N237</x:f>
        <x:v>0</x:v>
      </x:c>
      <x:c r="W237" s="130" t="n">
        <x:f>U237*O237</x:f>
        <x:v>0</x:v>
      </x:c>
      <x:c r="X237" s="130" t="n">
        <x:f>U237*P237</x:f>
        <x:v>0</x:v>
      </x:c>
      <x:c r="Y237" s="130" t="n">
        <x:f>U237*Q237</x:f>
        <x:v>0</x:v>
      </x:c>
      <x:c r="Z237" s="130" t="n">
        <x:f>U237*R237</x:f>
        <x:v>0</x:v>
      </x:c>
      <x:c r="AA237" s="130" t="n">
        <x:f>U237*S237</x:f>
        <x:v>0</x:v>
      </x:c>
      <x:c r="AB237" s="130" t="n">
        <x:f>U237*T237</x:f>
        <x:v>0</x:v>
      </x:c>
    </x:row>
    <x:row r="238">
      <x:c r="A238" s="24" t="str">
        <x:f>IF('Réservations'!A238="","",'Réservations'!A238)</x:f>
      </x:c>
      <x:c r="B238" s="76" t="n">
        <x:f>IF('Réservations'!$N238&lt;&gt;"OK",0,MAX(0,MIN('Réservations'!$C238,DATE(Ouverture!$B$4,2,1))-MAX('Réservations'!$B238,DATE(Ouverture!$B$4,1,1))))</x:f>
        <x:v>0</x:v>
      </x:c>
      <x:c r="C238" s="76" t="n">
        <x:f>IF('Réservations'!$N238&lt;&gt;"OK",0,MAX(0,MIN('Réservations'!$C238,DATE(Ouverture!$B$4,3,1))-MAX('Réservations'!$B238,DATE(Ouverture!$B$4,2,1))))</x:f>
        <x:v>0</x:v>
      </x:c>
      <x:c r="D238" s="76" t="n">
        <x:f>IF('Réservations'!$N238&lt;&gt;"OK",0,MAX(0,MIN('Réservations'!$C238,DATE(Ouverture!$B$4,4,1))-MAX('Réservations'!$B238,DATE(Ouverture!$B$4,3,1))))</x:f>
        <x:v>0</x:v>
      </x:c>
      <x:c r="E238" s="76" t="n">
        <x:f>IF('Réservations'!$N238&lt;&gt;"OK",0,MAX(0,MIN('Réservations'!$C238,DATE(Ouverture!$B$4,5,1))-MAX('Réservations'!$B238,DATE(Ouverture!$B$4,4,1))))</x:f>
        <x:v>0</x:v>
      </x:c>
      <x:c r="F238" s="76" t="n">
        <x:f>IF('Réservations'!$N238&lt;&gt;"OK",0,MAX(0,MIN('Réservations'!$C238,DATE(Ouverture!$B$4,6,1))-MAX('Réservations'!$B238,DATE(Ouverture!$B$4,5,1))))</x:f>
        <x:v>0</x:v>
      </x:c>
      <x:c r="G238" s="76" t="n">
        <x:f>IF('Réservations'!$N238&lt;&gt;"OK",0,MAX(0,MIN('Réservations'!$C238,DATE(Ouverture!$B$4,7,1))-MAX('Réservations'!$B238,DATE(Ouverture!$B$4,6,1))))</x:f>
        <x:v>0</x:v>
      </x:c>
      <x:c r="H238" s="76" t="n">
        <x:f>IF('Réservations'!$N238&lt;&gt;"OK",0,MAX(0,MIN('Réservations'!$C238,DATE(Ouverture!$B$4,8,1))-MAX('Réservations'!$B238,DATE(Ouverture!$B$4,7,1))))</x:f>
        <x:v>0</x:v>
      </x:c>
      <x:c r="I238" s="76" t="n">
        <x:f>IF('Réservations'!$N238&lt;&gt;"OK",0,MAX(0,MIN('Réservations'!$C238,DATE(Ouverture!$B$4,9,1))-MAX('Réservations'!$B238,DATE(Ouverture!$B$4,8,1))))</x:f>
        <x:v>0</x:v>
      </x:c>
      <x:c r="J238" s="76" t="n">
        <x:f>IF('Réservations'!$N238&lt;&gt;"OK",0,MAX(0,MIN('Réservations'!$C238,DATE(Ouverture!$B$4,10,1))-MAX('Réservations'!$B238,DATE(Ouverture!$B$4,9,1))))</x:f>
        <x:v>0</x:v>
      </x:c>
      <x:c r="K238" s="76" t="n">
        <x:f>IF('Réservations'!$N238&lt;&gt;"OK",0,MAX(0,MIN('Réservations'!$C238,DATE(Ouverture!$B$4,11,1))-MAX('Réservations'!$B238,DATE(Ouverture!$B$4,10,1))))</x:f>
        <x:v>0</x:v>
      </x:c>
      <x:c r="L238" s="76" t="n">
        <x:f>IF('Réservations'!$N238&lt;&gt;"OK",0,MAX(0,MIN('Réservations'!$C238,DATE(Ouverture!$B$4,12,1))-MAX('Réservations'!$B238,DATE(Ouverture!$B$4,11,1))))</x:f>
        <x:v>0</x:v>
      </x:c>
      <x:c r="M238" s="76" t="n">
        <x:f>IF('Réservations'!$N238&lt;&gt;"OK",0,MAX(0,MIN('Réservations'!$C238,DATE(Ouverture!$B$4,13,1))-MAX('Réservations'!$B238,DATE(Ouverture!$B$4,12,1))))</x:f>
        <x:v>0</x:v>
      </x:c>
      <x:c r="N238" s="130" t="n">
        <x:f>IFERROR(IF('Réservations'!$N238="OK",'Réservations'!$G238/'Réservations'!$F238,0),0)</x:f>
        <x:v>0</x:v>
      </x:c>
      <x:c r="O238" s="130" t="n">
        <x:f>IFERROR(IF('Réservations'!$N238="OK",'Réservations'!$H238/'Réservations'!$F238,0),0)</x:f>
        <x:v>0</x:v>
      </x:c>
      <x:c r="P238" s="130" t="n">
        <x:f>IFERROR(IF('Réservations'!$N238="OK",'Réservations'!$I238/'Réservations'!$F238,0),0)</x:f>
        <x:v>0</x:v>
      </x:c>
      <x:c r="Q238" s="130" t="n">
        <x:f>IFERROR(IF('Réservations'!$N238="OK",'Réservations'!$J238/'Réservations'!$F238,0),0)</x:f>
        <x:v>0</x:v>
      </x:c>
      <x:c r="R238" s="130" t="n">
        <x:f>IFERROR(IF('Réservations'!$N238="OK",'Réservations'!$K238/'Réservations'!$F238,0),0)</x:f>
        <x:v>0</x:v>
      </x:c>
      <x:c r="S238" s="130" t="n">
        <x:f>IFERROR(IF('Réservations'!$N238="OK",'Réservations'!$L238/'Réservations'!$F238,0),0)</x:f>
        <x:v>0</x:v>
      </x:c>
      <x:c r="T238" s="130" t="n">
        <x:f>IFERROR(IF('Réservations'!$N238="OK",'Réservations'!$M238/'Réservations'!$F238,0),0)</x:f>
        <x:v>0</x:v>
      </x:c>
      <x:c r="U238" s="130" t="n">
        <x:f>SUM(B238:M238)</x:f>
        <x:v>0</x:v>
      </x:c>
      <x:c r="V238" s="130" t="n">
        <x:f>U238*N238</x:f>
        <x:v>0</x:v>
      </x:c>
      <x:c r="W238" s="130" t="n">
        <x:f>U238*O238</x:f>
        <x:v>0</x:v>
      </x:c>
      <x:c r="X238" s="130" t="n">
        <x:f>U238*P238</x:f>
        <x:v>0</x:v>
      </x:c>
      <x:c r="Y238" s="130" t="n">
        <x:f>U238*Q238</x:f>
        <x:v>0</x:v>
      </x:c>
      <x:c r="Z238" s="130" t="n">
        <x:f>U238*R238</x:f>
        <x:v>0</x:v>
      </x:c>
      <x:c r="AA238" s="130" t="n">
        <x:f>U238*S238</x:f>
        <x:v>0</x:v>
      </x:c>
      <x:c r="AB238" s="130" t="n">
        <x:f>U238*T238</x:f>
        <x:v>0</x:v>
      </x:c>
    </x:row>
    <x:row r="239">
      <x:c r="A239" s="24" t="str">
        <x:f>IF('Réservations'!A239="","",'Réservations'!A239)</x:f>
      </x:c>
      <x:c r="B239" s="76" t="n">
        <x:f>IF('Réservations'!$N239&lt;&gt;"OK",0,MAX(0,MIN('Réservations'!$C239,DATE(Ouverture!$B$4,2,1))-MAX('Réservations'!$B239,DATE(Ouverture!$B$4,1,1))))</x:f>
        <x:v>0</x:v>
      </x:c>
      <x:c r="C239" s="76" t="n">
        <x:f>IF('Réservations'!$N239&lt;&gt;"OK",0,MAX(0,MIN('Réservations'!$C239,DATE(Ouverture!$B$4,3,1))-MAX('Réservations'!$B239,DATE(Ouverture!$B$4,2,1))))</x:f>
        <x:v>0</x:v>
      </x:c>
      <x:c r="D239" s="76" t="n">
        <x:f>IF('Réservations'!$N239&lt;&gt;"OK",0,MAX(0,MIN('Réservations'!$C239,DATE(Ouverture!$B$4,4,1))-MAX('Réservations'!$B239,DATE(Ouverture!$B$4,3,1))))</x:f>
        <x:v>0</x:v>
      </x:c>
      <x:c r="E239" s="76" t="n">
        <x:f>IF('Réservations'!$N239&lt;&gt;"OK",0,MAX(0,MIN('Réservations'!$C239,DATE(Ouverture!$B$4,5,1))-MAX('Réservations'!$B239,DATE(Ouverture!$B$4,4,1))))</x:f>
        <x:v>0</x:v>
      </x:c>
      <x:c r="F239" s="76" t="n">
        <x:f>IF('Réservations'!$N239&lt;&gt;"OK",0,MAX(0,MIN('Réservations'!$C239,DATE(Ouverture!$B$4,6,1))-MAX('Réservations'!$B239,DATE(Ouverture!$B$4,5,1))))</x:f>
        <x:v>0</x:v>
      </x:c>
      <x:c r="G239" s="76" t="n">
        <x:f>IF('Réservations'!$N239&lt;&gt;"OK",0,MAX(0,MIN('Réservations'!$C239,DATE(Ouverture!$B$4,7,1))-MAX('Réservations'!$B239,DATE(Ouverture!$B$4,6,1))))</x:f>
        <x:v>0</x:v>
      </x:c>
      <x:c r="H239" s="76" t="n">
        <x:f>IF('Réservations'!$N239&lt;&gt;"OK",0,MAX(0,MIN('Réservations'!$C239,DATE(Ouverture!$B$4,8,1))-MAX('Réservations'!$B239,DATE(Ouverture!$B$4,7,1))))</x:f>
        <x:v>0</x:v>
      </x:c>
      <x:c r="I239" s="76" t="n">
        <x:f>IF('Réservations'!$N239&lt;&gt;"OK",0,MAX(0,MIN('Réservations'!$C239,DATE(Ouverture!$B$4,9,1))-MAX('Réservations'!$B239,DATE(Ouverture!$B$4,8,1))))</x:f>
        <x:v>0</x:v>
      </x:c>
      <x:c r="J239" s="76" t="n">
        <x:f>IF('Réservations'!$N239&lt;&gt;"OK",0,MAX(0,MIN('Réservations'!$C239,DATE(Ouverture!$B$4,10,1))-MAX('Réservations'!$B239,DATE(Ouverture!$B$4,9,1))))</x:f>
        <x:v>0</x:v>
      </x:c>
      <x:c r="K239" s="76" t="n">
        <x:f>IF('Réservations'!$N239&lt;&gt;"OK",0,MAX(0,MIN('Réservations'!$C239,DATE(Ouverture!$B$4,11,1))-MAX('Réservations'!$B239,DATE(Ouverture!$B$4,10,1))))</x:f>
        <x:v>0</x:v>
      </x:c>
      <x:c r="L239" s="76" t="n">
        <x:f>IF('Réservations'!$N239&lt;&gt;"OK",0,MAX(0,MIN('Réservations'!$C239,DATE(Ouverture!$B$4,12,1))-MAX('Réservations'!$B239,DATE(Ouverture!$B$4,11,1))))</x:f>
        <x:v>0</x:v>
      </x:c>
      <x:c r="M239" s="76" t="n">
        <x:f>IF('Réservations'!$N239&lt;&gt;"OK",0,MAX(0,MIN('Réservations'!$C239,DATE(Ouverture!$B$4,13,1))-MAX('Réservations'!$B239,DATE(Ouverture!$B$4,12,1))))</x:f>
        <x:v>0</x:v>
      </x:c>
      <x:c r="N239" s="130" t="n">
        <x:f>IFERROR(IF('Réservations'!$N239="OK",'Réservations'!$G239/'Réservations'!$F239,0),0)</x:f>
        <x:v>0</x:v>
      </x:c>
      <x:c r="O239" s="130" t="n">
        <x:f>IFERROR(IF('Réservations'!$N239="OK",'Réservations'!$H239/'Réservations'!$F239,0),0)</x:f>
        <x:v>0</x:v>
      </x:c>
      <x:c r="P239" s="130" t="n">
        <x:f>IFERROR(IF('Réservations'!$N239="OK",'Réservations'!$I239/'Réservations'!$F239,0),0)</x:f>
        <x:v>0</x:v>
      </x:c>
      <x:c r="Q239" s="130" t="n">
        <x:f>IFERROR(IF('Réservations'!$N239="OK",'Réservations'!$J239/'Réservations'!$F239,0),0)</x:f>
        <x:v>0</x:v>
      </x:c>
      <x:c r="R239" s="130" t="n">
        <x:f>IFERROR(IF('Réservations'!$N239="OK",'Réservations'!$K239/'Réservations'!$F239,0),0)</x:f>
        <x:v>0</x:v>
      </x:c>
      <x:c r="S239" s="130" t="n">
        <x:f>IFERROR(IF('Réservations'!$N239="OK",'Réservations'!$L239/'Réservations'!$F239,0),0)</x:f>
        <x:v>0</x:v>
      </x:c>
      <x:c r="T239" s="130" t="n">
        <x:f>IFERROR(IF('Réservations'!$N239="OK",'Réservations'!$M239/'Réservations'!$F239,0),0)</x:f>
        <x:v>0</x:v>
      </x:c>
      <x:c r="U239" s="130" t="n">
        <x:f>SUM(B239:M239)</x:f>
        <x:v>0</x:v>
      </x:c>
      <x:c r="V239" s="130" t="n">
        <x:f>U239*N239</x:f>
        <x:v>0</x:v>
      </x:c>
      <x:c r="W239" s="130" t="n">
        <x:f>U239*O239</x:f>
        <x:v>0</x:v>
      </x:c>
      <x:c r="X239" s="130" t="n">
        <x:f>U239*P239</x:f>
        <x:v>0</x:v>
      </x:c>
      <x:c r="Y239" s="130" t="n">
        <x:f>U239*Q239</x:f>
        <x:v>0</x:v>
      </x:c>
      <x:c r="Z239" s="130" t="n">
        <x:f>U239*R239</x:f>
        <x:v>0</x:v>
      </x:c>
      <x:c r="AA239" s="130" t="n">
        <x:f>U239*S239</x:f>
        <x:v>0</x:v>
      </x:c>
      <x:c r="AB239" s="130" t="n">
        <x:f>U239*T239</x:f>
        <x:v>0</x:v>
      </x:c>
    </x:row>
    <x:row r="240">
      <x:c r="A240" s="24" t="str">
        <x:f>IF('Réservations'!A240="","",'Réservations'!A240)</x:f>
      </x:c>
      <x:c r="B240" s="76" t="n">
        <x:f>IF('Réservations'!$N240&lt;&gt;"OK",0,MAX(0,MIN('Réservations'!$C240,DATE(Ouverture!$B$4,2,1))-MAX('Réservations'!$B240,DATE(Ouverture!$B$4,1,1))))</x:f>
        <x:v>0</x:v>
      </x:c>
      <x:c r="C240" s="76" t="n">
        <x:f>IF('Réservations'!$N240&lt;&gt;"OK",0,MAX(0,MIN('Réservations'!$C240,DATE(Ouverture!$B$4,3,1))-MAX('Réservations'!$B240,DATE(Ouverture!$B$4,2,1))))</x:f>
        <x:v>0</x:v>
      </x:c>
      <x:c r="D240" s="76" t="n">
        <x:f>IF('Réservations'!$N240&lt;&gt;"OK",0,MAX(0,MIN('Réservations'!$C240,DATE(Ouverture!$B$4,4,1))-MAX('Réservations'!$B240,DATE(Ouverture!$B$4,3,1))))</x:f>
        <x:v>0</x:v>
      </x:c>
      <x:c r="E240" s="76" t="n">
        <x:f>IF('Réservations'!$N240&lt;&gt;"OK",0,MAX(0,MIN('Réservations'!$C240,DATE(Ouverture!$B$4,5,1))-MAX('Réservations'!$B240,DATE(Ouverture!$B$4,4,1))))</x:f>
        <x:v>0</x:v>
      </x:c>
      <x:c r="F240" s="76" t="n">
        <x:f>IF('Réservations'!$N240&lt;&gt;"OK",0,MAX(0,MIN('Réservations'!$C240,DATE(Ouverture!$B$4,6,1))-MAX('Réservations'!$B240,DATE(Ouverture!$B$4,5,1))))</x:f>
        <x:v>0</x:v>
      </x:c>
      <x:c r="G240" s="76" t="n">
        <x:f>IF('Réservations'!$N240&lt;&gt;"OK",0,MAX(0,MIN('Réservations'!$C240,DATE(Ouverture!$B$4,7,1))-MAX('Réservations'!$B240,DATE(Ouverture!$B$4,6,1))))</x:f>
        <x:v>0</x:v>
      </x:c>
      <x:c r="H240" s="76" t="n">
        <x:f>IF('Réservations'!$N240&lt;&gt;"OK",0,MAX(0,MIN('Réservations'!$C240,DATE(Ouverture!$B$4,8,1))-MAX('Réservations'!$B240,DATE(Ouverture!$B$4,7,1))))</x:f>
        <x:v>0</x:v>
      </x:c>
      <x:c r="I240" s="76" t="n">
        <x:f>IF('Réservations'!$N240&lt;&gt;"OK",0,MAX(0,MIN('Réservations'!$C240,DATE(Ouverture!$B$4,9,1))-MAX('Réservations'!$B240,DATE(Ouverture!$B$4,8,1))))</x:f>
        <x:v>0</x:v>
      </x:c>
      <x:c r="J240" s="76" t="n">
        <x:f>IF('Réservations'!$N240&lt;&gt;"OK",0,MAX(0,MIN('Réservations'!$C240,DATE(Ouverture!$B$4,10,1))-MAX('Réservations'!$B240,DATE(Ouverture!$B$4,9,1))))</x:f>
        <x:v>0</x:v>
      </x:c>
      <x:c r="K240" s="76" t="n">
        <x:f>IF('Réservations'!$N240&lt;&gt;"OK",0,MAX(0,MIN('Réservations'!$C240,DATE(Ouverture!$B$4,11,1))-MAX('Réservations'!$B240,DATE(Ouverture!$B$4,10,1))))</x:f>
        <x:v>0</x:v>
      </x:c>
      <x:c r="L240" s="76" t="n">
        <x:f>IF('Réservations'!$N240&lt;&gt;"OK",0,MAX(0,MIN('Réservations'!$C240,DATE(Ouverture!$B$4,12,1))-MAX('Réservations'!$B240,DATE(Ouverture!$B$4,11,1))))</x:f>
        <x:v>0</x:v>
      </x:c>
      <x:c r="M240" s="76" t="n">
        <x:f>IF('Réservations'!$N240&lt;&gt;"OK",0,MAX(0,MIN('Réservations'!$C240,DATE(Ouverture!$B$4,13,1))-MAX('Réservations'!$B240,DATE(Ouverture!$B$4,12,1))))</x:f>
        <x:v>0</x:v>
      </x:c>
      <x:c r="N240" s="130" t="n">
        <x:f>IFERROR(IF('Réservations'!$N240="OK",'Réservations'!$G240/'Réservations'!$F240,0),0)</x:f>
        <x:v>0</x:v>
      </x:c>
      <x:c r="O240" s="130" t="n">
        <x:f>IFERROR(IF('Réservations'!$N240="OK",'Réservations'!$H240/'Réservations'!$F240,0),0)</x:f>
        <x:v>0</x:v>
      </x:c>
      <x:c r="P240" s="130" t="n">
        <x:f>IFERROR(IF('Réservations'!$N240="OK",'Réservations'!$I240/'Réservations'!$F240,0),0)</x:f>
        <x:v>0</x:v>
      </x:c>
      <x:c r="Q240" s="130" t="n">
        <x:f>IFERROR(IF('Réservations'!$N240="OK",'Réservations'!$J240/'Réservations'!$F240,0),0)</x:f>
        <x:v>0</x:v>
      </x:c>
      <x:c r="R240" s="130" t="n">
        <x:f>IFERROR(IF('Réservations'!$N240="OK",'Réservations'!$K240/'Réservations'!$F240,0),0)</x:f>
        <x:v>0</x:v>
      </x:c>
      <x:c r="S240" s="130" t="n">
        <x:f>IFERROR(IF('Réservations'!$N240="OK",'Réservations'!$L240/'Réservations'!$F240,0),0)</x:f>
        <x:v>0</x:v>
      </x:c>
      <x:c r="T240" s="130" t="n">
        <x:f>IFERROR(IF('Réservations'!$N240="OK",'Réservations'!$M240/'Réservations'!$F240,0),0)</x:f>
        <x:v>0</x:v>
      </x:c>
      <x:c r="U240" s="130" t="n">
        <x:f>SUM(B240:M240)</x:f>
        <x:v>0</x:v>
      </x:c>
      <x:c r="V240" s="130" t="n">
        <x:f>U240*N240</x:f>
        <x:v>0</x:v>
      </x:c>
      <x:c r="W240" s="130" t="n">
        <x:f>U240*O240</x:f>
        <x:v>0</x:v>
      </x:c>
      <x:c r="X240" s="130" t="n">
        <x:f>U240*P240</x:f>
        <x:v>0</x:v>
      </x:c>
      <x:c r="Y240" s="130" t="n">
        <x:f>U240*Q240</x:f>
        <x:v>0</x:v>
      </x:c>
      <x:c r="Z240" s="130" t="n">
        <x:f>U240*R240</x:f>
        <x:v>0</x:v>
      </x:c>
      <x:c r="AA240" s="130" t="n">
        <x:f>U240*S240</x:f>
        <x:v>0</x:v>
      </x:c>
      <x:c r="AB240" s="130" t="n">
        <x:f>U240*T240</x:f>
        <x:v>0</x:v>
      </x:c>
    </x:row>
    <x:row r="241">
      <x:c r="A241" s="24" t="str">
        <x:f>IF('Réservations'!A241="","",'Réservations'!A241)</x:f>
      </x:c>
      <x:c r="B241" s="76" t="n">
        <x:f>IF('Réservations'!$N241&lt;&gt;"OK",0,MAX(0,MIN('Réservations'!$C241,DATE(Ouverture!$B$4,2,1))-MAX('Réservations'!$B241,DATE(Ouverture!$B$4,1,1))))</x:f>
        <x:v>0</x:v>
      </x:c>
      <x:c r="C241" s="76" t="n">
        <x:f>IF('Réservations'!$N241&lt;&gt;"OK",0,MAX(0,MIN('Réservations'!$C241,DATE(Ouverture!$B$4,3,1))-MAX('Réservations'!$B241,DATE(Ouverture!$B$4,2,1))))</x:f>
        <x:v>0</x:v>
      </x:c>
      <x:c r="D241" s="76" t="n">
        <x:f>IF('Réservations'!$N241&lt;&gt;"OK",0,MAX(0,MIN('Réservations'!$C241,DATE(Ouverture!$B$4,4,1))-MAX('Réservations'!$B241,DATE(Ouverture!$B$4,3,1))))</x:f>
        <x:v>0</x:v>
      </x:c>
      <x:c r="E241" s="76" t="n">
        <x:f>IF('Réservations'!$N241&lt;&gt;"OK",0,MAX(0,MIN('Réservations'!$C241,DATE(Ouverture!$B$4,5,1))-MAX('Réservations'!$B241,DATE(Ouverture!$B$4,4,1))))</x:f>
        <x:v>0</x:v>
      </x:c>
      <x:c r="F241" s="76" t="n">
        <x:f>IF('Réservations'!$N241&lt;&gt;"OK",0,MAX(0,MIN('Réservations'!$C241,DATE(Ouverture!$B$4,6,1))-MAX('Réservations'!$B241,DATE(Ouverture!$B$4,5,1))))</x:f>
        <x:v>0</x:v>
      </x:c>
      <x:c r="G241" s="76" t="n">
        <x:f>IF('Réservations'!$N241&lt;&gt;"OK",0,MAX(0,MIN('Réservations'!$C241,DATE(Ouverture!$B$4,7,1))-MAX('Réservations'!$B241,DATE(Ouverture!$B$4,6,1))))</x:f>
        <x:v>0</x:v>
      </x:c>
      <x:c r="H241" s="76" t="n">
        <x:f>IF('Réservations'!$N241&lt;&gt;"OK",0,MAX(0,MIN('Réservations'!$C241,DATE(Ouverture!$B$4,8,1))-MAX('Réservations'!$B241,DATE(Ouverture!$B$4,7,1))))</x:f>
        <x:v>0</x:v>
      </x:c>
      <x:c r="I241" s="76" t="n">
        <x:f>IF('Réservations'!$N241&lt;&gt;"OK",0,MAX(0,MIN('Réservations'!$C241,DATE(Ouverture!$B$4,9,1))-MAX('Réservations'!$B241,DATE(Ouverture!$B$4,8,1))))</x:f>
        <x:v>0</x:v>
      </x:c>
      <x:c r="J241" s="76" t="n">
        <x:f>IF('Réservations'!$N241&lt;&gt;"OK",0,MAX(0,MIN('Réservations'!$C241,DATE(Ouverture!$B$4,10,1))-MAX('Réservations'!$B241,DATE(Ouverture!$B$4,9,1))))</x:f>
        <x:v>0</x:v>
      </x:c>
      <x:c r="K241" s="76" t="n">
        <x:f>IF('Réservations'!$N241&lt;&gt;"OK",0,MAX(0,MIN('Réservations'!$C241,DATE(Ouverture!$B$4,11,1))-MAX('Réservations'!$B241,DATE(Ouverture!$B$4,10,1))))</x:f>
        <x:v>0</x:v>
      </x:c>
      <x:c r="L241" s="76" t="n">
        <x:f>IF('Réservations'!$N241&lt;&gt;"OK",0,MAX(0,MIN('Réservations'!$C241,DATE(Ouverture!$B$4,12,1))-MAX('Réservations'!$B241,DATE(Ouverture!$B$4,11,1))))</x:f>
        <x:v>0</x:v>
      </x:c>
      <x:c r="M241" s="76" t="n">
        <x:f>IF('Réservations'!$N241&lt;&gt;"OK",0,MAX(0,MIN('Réservations'!$C241,DATE(Ouverture!$B$4,13,1))-MAX('Réservations'!$B241,DATE(Ouverture!$B$4,12,1))))</x:f>
        <x:v>0</x:v>
      </x:c>
      <x:c r="N241" s="130" t="n">
        <x:f>IFERROR(IF('Réservations'!$N241="OK",'Réservations'!$G241/'Réservations'!$F241,0),0)</x:f>
        <x:v>0</x:v>
      </x:c>
      <x:c r="O241" s="130" t="n">
        <x:f>IFERROR(IF('Réservations'!$N241="OK",'Réservations'!$H241/'Réservations'!$F241,0),0)</x:f>
        <x:v>0</x:v>
      </x:c>
      <x:c r="P241" s="130" t="n">
        <x:f>IFERROR(IF('Réservations'!$N241="OK",'Réservations'!$I241/'Réservations'!$F241,0),0)</x:f>
        <x:v>0</x:v>
      </x:c>
      <x:c r="Q241" s="130" t="n">
        <x:f>IFERROR(IF('Réservations'!$N241="OK",'Réservations'!$J241/'Réservations'!$F241,0),0)</x:f>
        <x:v>0</x:v>
      </x:c>
      <x:c r="R241" s="130" t="n">
        <x:f>IFERROR(IF('Réservations'!$N241="OK",'Réservations'!$K241/'Réservations'!$F241,0),0)</x:f>
        <x:v>0</x:v>
      </x:c>
      <x:c r="S241" s="130" t="n">
        <x:f>IFERROR(IF('Réservations'!$N241="OK",'Réservations'!$L241/'Réservations'!$F241,0),0)</x:f>
        <x:v>0</x:v>
      </x:c>
      <x:c r="T241" s="130" t="n">
        <x:f>IFERROR(IF('Réservations'!$N241="OK",'Réservations'!$M241/'Réservations'!$F241,0),0)</x:f>
        <x:v>0</x:v>
      </x:c>
      <x:c r="U241" s="130" t="n">
        <x:f>SUM(B241:M241)</x:f>
        <x:v>0</x:v>
      </x:c>
      <x:c r="V241" s="130" t="n">
        <x:f>U241*N241</x:f>
        <x:v>0</x:v>
      </x:c>
      <x:c r="W241" s="130" t="n">
        <x:f>U241*O241</x:f>
        <x:v>0</x:v>
      </x:c>
      <x:c r="X241" s="130" t="n">
        <x:f>U241*P241</x:f>
        <x:v>0</x:v>
      </x:c>
      <x:c r="Y241" s="130" t="n">
        <x:f>U241*Q241</x:f>
        <x:v>0</x:v>
      </x:c>
      <x:c r="Z241" s="130" t="n">
        <x:f>U241*R241</x:f>
        <x:v>0</x:v>
      </x:c>
      <x:c r="AA241" s="130" t="n">
        <x:f>U241*S241</x:f>
        <x:v>0</x:v>
      </x:c>
      <x:c r="AB241" s="130" t="n">
        <x:f>U241*T241</x:f>
        <x:v>0</x:v>
      </x:c>
    </x:row>
    <x:row r="242">
      <x:c r="A242" s="24" t="str">
        <x:f>IF('Réservations'!A242="","",'Réservations'!A242)</x:f>
      </x:c>
      <x:c r="B242" s="76" t="n">
        <x:f>IF('Réservations'!$N242&lt;&gt;"OK",0,MAX(0,MIN('Réservations'!$C242,DATE(Ouverture!$B$4,2,1))-MAX('Réservations'!$B242,DATE(Ouverture!$B$4,1,1))))</x:f>
        <x:v>0</x:v>
      </x:c>
      <x:c r="C242" s="76" t="n">
        <x:f>IF('Réservations'!$N242&lt;&gt;"OK",0,MAX(0,MIN('Réservations'!$C242,DATE(Ouverture!$B$4,3,1))-MAX('Réservations'!$B242,DATE(Ouverture!$B$4,2,1))))</x:f>
        <x:v>0</x:v>
      </x:c>
      <x:c r="D242" s="76" t="n">
        <x:f>IF('Réservations'!$N242&lt;&gt;"OK",0,MAX(0,MIN('Réservations'!$C242,DATE(Ouverture!$B$4,4,1))-MAX('Réservations'!$B242,DATE(Ouverture!$B$4,3,1))))</x:f>
        <x:v>0</x:v>
      </x:c>
      <x:c r="E242" s="76" t="n">
        <x:f>IF('Réservations'!$N242&lt;&gt;"OK",0,MAX(0,MIN('Réservations'!$C242,DATE(Ouverture!$B$4,5,1))-MAX('Réservations'!$B242,DATE(Ouverture!$B$4,4,1))))</x:f>
        <x:v>0</x:v>
      </x:c>
      <x:c r="F242" s="76" t="n">
        <x:f>IF('Réservations'!$N242&lt;&gt;"OK",0,MAX(0,MIN('Réservations'!$C242,DATE(Ouverture!$B$4,6,1))-MAX('Réservations'!$B242,DATE(Ouverture!$B$4,5,1))))</x:f>
        <x:v>0</x:v>
      </x:c>
      <x:c r="G242" s="76" t="n">
        <x:f>IF('Réservations'!$N242&lt;&gt;"OK",0,MAX(0,MIN('Réservations'!$C242,DATE(Ouverture!$B$4,7,1))-MAX('Réservations'!$B242,DATE(Ouverture!$B$4,6,1))))</x:f>
        <x:v>0</x:v>
      </x:c>
      <x:c r="H242" s="76" t="n">
        <x:f>IF('Réservations'!$N242&lt;&gt;"OK",0,MAX(0,MIN('Réservations'!$C242,DATE(Ouverture!$B$4,8,1))-MAX('Réservations'!$B242,DATE(Ouverture!$B$4,7,1))))</x:f>
        <x:v>0</x:v>
      </x:c>
      <x:c r="I242" s="76" t="n">
        <x:f>IF('Réservations'!$N242&lt;&gt;"OK",0,MAX(0,MIN('Réservations'!$C242,DATE(Ouverture!$B$4,9,1))-MAX('Réservations'!$B242,DATE(Ouverture!$B$4,8,1))))</x:f>
        <x:v>0</x:v>
      </x:c>
      <x:c r="J242" s="76" t="n">
        <x:f>IF('Réservations'!$N242&lt;&gt;"OK",0,MAX(0,MIN('Réservations'!$C242,DATE(Ouverture!$B$4,10,1))-MAX('Réservations'!$B242,DATE(Ouverture!$B$4,9,1))))</x:f>
        <x:v>0</x:v>
      </x:c>
      <x:c r="K242" s="76" t="n">
        <x:f>IF('Réservations'!$N242&lt;&gt;"OK",0,MAX(0,MIN('Réservations'!$C242,DATE(Ouverture!$B$4,11,1))-MAX('Réservations'!$B242,DATE(Ouverture!$B$4,10,1))))</x:f>
        <x:v>0</x:v>
      </x:c>
      <x:c r="L242" s="76" t="n">
        <x:f>IF('Réservations'!$N242&lt;&gt;"OK",0,MAX(0,MIN('Réservations'!$C242,DATE(Ouverture!$B$4,12,1))-MAX('Réservations'!$B242,DATE(Ouverture!$B$4,11,1))))</x:f>
        <x:v>0</x:v>
      </x:c>
      <x:c r="M242" s="76" t="n">
        <x:f>IF('Réservations'!$N242&lt;&gt;"OK",0,MAX(0,MIN('Réservations'!$C242,DATE(Ouverture!$B$4,13,1))-MAX('Réservations'!$B242,DATE(Ouverture!$B$4,12,1))))</x:f>
        <x:v>0</x:v>
      </x:c>
      <x:c r="N242" s="130" t="n">
        <x:f>IFERROR(IF('Réservations'!$N242="OK",'Réservations'!$G242/'Réservations'!$F242,0),0)</x:f>
        <x:v>0</x:v>
      </x:c>
      <x:c r="O242" s="130" t="n">
        <x:f>IFERROR(IF('Réservations'!$N242="OK",'Réservations'!$H242/'Réservations'!$F242,0),0)</x:f>
        <x:v>0</x:v>
      </x:c>
      <x:c r="P242" s="130" t="n">
        <x:f>IFERROR(IF('Réservations'!$N242="OK",'Réservations'!$I242/'Réservations'!$F242,0),0)</x:f>
        <x:v>0</x:v>
      </x:c>
      <x:c r="Q242" s="130" t="n">
        <x:f>IFERROR(IF('Réservations'!$N242="OK",'Réservations'!$J242/'Réservations'!$F242,0),0)</x:f>
        <x:v>0</x:v>
      </x:c>
      <x:c r="R242" s="130" t="n">
        <x:f>IFERROR(IF('Réservations'!$N242="OK",'Réservations'!$K242/'Réservations'!$F242,0),0)</x:f>
        <x:v>0</x:v>
      </x:c>
      <x:c r="S242" s="130" t="n">
        <x:f>IFERROR(IF('Réservations'!$N242="OK",'Réservations'!$L242/'Réservations'!$F242,0),0)</x:f>
        <x:v>0</x:v>
      </x:c>
      <x:c r="T242" s="130" t="n">
        <x:f>IFERROR(IF('Réservations'!$N242="OK",'Réservations'!$M242/'Réservations'!$F242,0),0)</x:f>
        <x:v>0</x:v>
      </x:c>
      <x:c r="U242" s="130" t="n">
        <x:f>SUM(B242:M242)</x:f>
        <x:v>0</x:v>
      </x:c>
      <x:c r="V242" s="130" t="n">
        <x:f>U242*N242</x:f>
        <x:v>0</x:v>
      </x:c>
      <x:c r="W242" s="130" t="n">
        <x:f>U242*O242</x:f>
        <x:v>0</x:v>
      </x:c>
      <x:c r="X242" s="130" t="n">
        <x:f>U242*P242</x:f>
        <x:v>0</x:v>
      </x:c>
      <x:c r="Y242" s="130" t="n">
        <x:f>U242*Q242</x:f>
        <x:v>0</x:v>
      </x:c>
      <x:c r="Z242" s="130" t="n">
        <x:f>U242*R242</x:f>
        <x:v>0</x:v>
      </x:c>
      <x:c r="AA242" s="130" t="n">
        <x:f>U242*S242</x:f>
        <x:v>0</x:v>
      </x:c>
      <x:c r="AB242" s="130" t="n">
        <x:f>U242*T242</x:f>
        <x:v>0</x:v>
      </x:c>
    </x:row>
    <x:row r="243">
      <x:c r="A243" s="24" t="str">
        <x:f>IF('Réservations'!A243="","",'Réservations'!A243)</x:f>
      </x:c>
      <x:c r="B243" s="76" t="n">
        <x:f>IF('Réservations'!$N243&lt;&gt;"OK",0,MAX(0,MIN('Réservations'!$C243,DATE(Ouverture!$B$4,2,1))-MAX('Réservations'!$B243,DATE(Ouverture!$B$4,1,1))))</x:f>
        <x:v>0</x:v>
      </x:c>
      <x:c r="C243" s="76" t="n">
        <x:f>IF('Réservations'!$N243&lt;&gt;"OK",0,MAX(0,MIN('Réservations'!$C243,DATE(Ouverture!$B$4,3,1))-MAX('Réservations'!$B243,DATE(Ouverture!$B$4,2,1))))</x:f>
        <x:v>0</x:v>
      </x:c>
      <x:c r="D243" s="76" t="n">
        <x:f>IF('Réservations'!$N243&lt;&gt;"OK",0,MAX(0,MIN('Réservations'!$C243,DATE(Ouverture!$B$4,4,1))-MAX('Réservations'!$B243,DATE(Ouverture!$B$4,3,1))))</x:f>
        <x:v>0</x:v>
      </x:c>
      <x:c r="E243" s="76" t="n">
        <x:f>IF('Réservations'!$N243&lt;&gt;"OK",0,MAX(0,MIN('Réservations'!$C243,DATE(Ouverture!$B$4,5,1))-MAX('Réservations'!$B243,DATE(Ouverture!$B$4,4,1))))</x:f>
        <x:v>0</x:v>
      </x:c>
      <x:c r="F243" s="76" t="n">
        <x:f>IF('Réservations'!$N243&lt;&gt;"OK",0,MAX(0,MIN('Réservations'!$C243,DATE(Ouverture!$B$4,6,1))-MAX('Réservations'!$B243,DATE(Ouverture!$B$4,5,1))))</x:f>
        <x:v>0</x:v>
      </x:c>
      <x:c r="G243" s="76" t="n">
        <x:f>IF('Réservations'!$N243&lt;&gt;"OK",0,MAX(0,MIN('Réservations'!$C243,DATE(Ouverture!$B$4,7,1))-MAX('Réservations'!$B243,DATE(Ouverture!$B$4,6,1))))</x:f>
        <x:v>0</x:v>
      </x:c>
      <x:c r="H243" s="76" t="n">
        <x:f>IF('Réservations'!$N243&lt;&gt;"OK",0,MAX(0,MIN('Réservations'!$C243,DATE(Ouverture!$B$4,8,1))-MAX('Réservations'!$B243,DATE(Ouverture!$B$4,7,1))))</x:f>
        <x:v>0</x:v>
      </x:c>
      <x:c r="I243" s="76" t="n">
        <x:f>IF('Réservations'!$N243&lt;&gt;"OK",0,MAX(0,MIN('Réservations'!$C243,DATE(Ouverture!$B$4,9,1))-MAX('Réservations'!$B243,DATE(Ouverture!$B$4,8,1))))</x:f>
        <x:v>0</x:v>
      </x:c>
      <x:c r="J243" s="76" t="n">
        <x:f>IF('Réservations'!$N243&lt;&gt;"OK",0,MAX(0,MIN('Réservations'!$C243,DATE(Ouverture!$B$4,10,1))-MAX('Réservations'!$B243,DATE(Ouverture!$B$4,9,1))))</x:f>
        <x:v>0</x:v>
      </x:c>
      <x:c r="K243" s="76" t="n">
        <x:f>IF('Réservations'!$N243&lt;&gt;"OK",0,MAX(0,MIN('Réservations'!$C243,DATE(Ouverture!$B$4,11,1))-MAX('Réservations'!$B243,DATE(Ouverture!$B$4,10,1))))</x:f>
        <x:v>0</x:v>
      </x:c>
      <x:c r="L243" s="76" t="n">
        <x:f>IF('Réservations'!$N243&lt;&gt;"OK",0,MAX(0,MIN('Réservations'!$C243,DATE(Ouverture!$B$4,12,1))-MAX('Réservations'!$B243,DATE(Ouverture!$B$4,11,1))))</x:f>
        <x:v>0</x:v>
      </x:c>
      <x:c r="M243" s="76" t="n">
        <x:f>IF('Réservations'!$N243&lt;&gt;"OK",0,MAX(0,MIN('Réservations'!$C243,DATE(Ouverture!$B$4,13,1))-MAX('Réservations'!$B243,DATE(Ouverture!$B$4,12,1))))</x:f>
        <x:v>0</x:v>
      </x:c>
      <x:c r="N243" s="130" t="n">
        <x:f>IFERROR(IF('Réservations'!$N243="OK",'Réservations'!$G243/'Réservations'!$F243,0),0)</x:f>
        <x:v>0</x:v>
      </x:c>
      <x:c r="O243" s="130" t="n">
        <x:f>IFERROR(IF('Réservations'!$N243="OK",'Réservations'!$H243/'Réservations'!$F243,0),0)</x:f>
        <x:v>0</x:v>
      </x:c>
      <x:c r="P243" s="130" t="n">
        <x:f>IFERROR(IF('Réservations'!$N243="OK",'Réservations'!$I243/'Réservations'!$F243,0),0)</x:f>
        <x:v>0</x:v>
      </x:c>
      <x:c r="Q243" s="130" t="n">
        <x:f>IFERROR(IF('Réservations'!$N243="OK",'Réservations'!$J243/'Réservations'!$F243,0),0)</x:f>
        <x:v>0</x:v>
      </x:c>
      <x:c r="R243" s="130" t="n">
        <x:f>IFERROR(IF('Réservations'!$N243="OK",'Réservations'!$K243/'Réservations'!$F243,0),0)</x:f>
        <x:v>0</x:v>
      </x:c>
      <x:c r="S243" s="130" t="n">
        <x:f>IFERROR(IF('Réservations'!$N243="OK",'Réservations'!$L243/'Réservations'!$F243,0),0)</x:f>
        <x:v>0</x:v>
      </x:c>
      <x:c r="T243" s="130" t="n">
        <x:f>IFERROR(IF('Réservations'!$N243="OK",'Réservations'!$M243/'Réservations'!$F243,0),0)</x:f>
        <x:v>0</x:v>
      </x:c>
      <x:c r="U243" s="130" t="n">
        <x:f>SUM(B243:M243)</x:f>
        <x:v>0</x:v>
      </x:c>
      <x:c r="V243" s="130" t="n">
        <x:f>U243*N243</x:f>
        <x:v>0</x:v>
      </x:c>
      <x:c r="W243" s="130" t="n">
        <x:f>U243*O243</x:f>
        <x:v>0</x:v>
      </x:c>
      <x:c r="X243" s="130" t="n">
        <x:f>U243*P243</x:f>
        <x:v>0</x:v>
      </x:c>
      <x:c r="Y243" s="130" t="n">
        <x:f>U243*Q243</x:f>
        <x:v>0</x:v>
      </x:c>
      <x:c r="Z243" s="130" t="n">
        <x:f>U243*R243</x:f>
        <x:v>0</x:v>
      </x:c>
      <x:c r="AA243" s="130" t="n">
        <x:f>U243*S243</x:f>
        <x:v>0</x:v>
      </x:c>
      <x:c r="AB243" s="130" t="n">
        <x:f>U243*T243</x:f>
        <x:v>0</x:v>
      </x:c>
    </x:row>
    <x:row r="244">
      <x:c r="A244" s="24" t="str">
        <x:f>IF('Réservations'!A244="","",'Réservations'!A244)</x:f>
      </x:c>
      <x:c r="B244" s="76" t="n">
        <x:f>IF('Réservations'!$N244&lt;&gt;"OK",0,MAX(0,MIN('Réservations'!$C244,DATE(Ouverture!$B$4,2,1))-MAX('Réservations'!$B244,DATE(Ouverture!$B$4,1,1))))</x:f>
        <x:v>0</x:v>
      </x:c>
      <x:c r="C244" s="76" t="n">
        <x:f>IF('Réservations'!$N244&lt;&gt;"OK",0,MAX(0,MIN('Réservations'!$C244,DATE(Ouverture!$B$4,3,1))-MAX('Réservations'!$B244,DATE(Ouverture!$B$4,2,1))))</x:f>
        <x:v>0</x:v>
      </x:c>
      <x:c r="D244" s="76" t="n">
        <x:f>IF('Réservations'!$N244&lt;&gt;"OK",0,MAX(0,MIN('Réservations'!$C244,DATE(Ouverture!$B$4,4,1))-MAX('Réservations'!$B244,DATE(Ouverture!$B$4,3,1))))</x:f>
        <x:v>0</x:v>
      </x:c>
      <x:c r="E244" s="76" t="n">
        <x:f>IF('Réservations'!$N244&lt;&gt;"OK",0,MAX(0,MIN('Réservations'!$C244,DATE(Ouverture!$B$4,5,1))-MAX('Réservations'!$B244,DATE(Ouverture!$B$4,4,1))))</x:f>
        <x:v>0</x:v>
      </x:c>
      <x:c r="F244" s="76" t="n">
        <x:f>IF('Réservations'!$N244&lt;&gt;"OK",0,MAX(0,MIN('Réservations'!$C244,DATE(Ouverture!$B$4,6,1))-MAX('Réservations'!$B244,DATE(Ouverture!$B$4,5,1))))</x:f>
        <x:v>0</x:v>
      </x:c>
      <x:c r="G244" s="76" t="n">
        <x:f>IF('Réservations'!$N244&lt;&gt;"OK",0,MAX(0,MIN('Réservations'!$C244,DATE(Ouverture!$B$4,7,1))-MAX('Réservations'!$B244,DATE(Ouverture!$B$4,6,1))))</x:f>
        <x:v>0</x:v>
      </x:c>
      <x:c r="H244" s="76" t="n">
        <x:f>IF('Réservations'!$N244&lt;&gt;"OK",0,MAX(0,MIN('Réservations'!$C244,DATE(Ouverture!$B$4,8,1))-MAX('Réservations'!$B244,DATE(Ouverture!$B$4,7,1))))</x:f>
        <x:v>0</x:v>
      </x:c>
      <x:c r="I244" s="76" t="n">
        <x:f>IF('Réservations'!$N244&lt;&gt;"OK",0,MAX(0,MIN('Réservations'!$C244,DATE(Ouverture!$B$4,9,1))-MAX('Réservations'!$B244,DATE(Ouverture!$B$4,8,1))))</x:f>
        <x:v>0</x:v>
      </x:c>
      <x:c r="J244" s="76" t="n">
        <x:f>IF('Réservations'!$N244&lt;&gt;"OK",0,MAX(0,MIN('Réservations'!$C244,DATE(Ouverture!$B$4,10,1))-MAX('Réservations'!$B244,DATE(Ouverture!$B$4,9,1))))</x:f>
        <x:v>0</x:v>
      </x:c>
      <x:c r="K244" s="76" t="n">
        <x:f>IF('Réservations'!$N244&lt;&gt;"OK",0,MAX(0,MIN('Réservations'!$C244,DATE(Ouverture!$B$4,11,1))-MAX('Réservations'!$B244,DATE(Ouverture!$B$4,10,1))))</x:f>
        <x:v>0</x:v>
      </x:c>
      <x:c r="L244" s="76" t="n">
        <x:f>IF('Réservations'!$N244&lt;&gt;"OK",0,MAX(0,MIN('Réservations'!$C244,DATE(Ouverture!$B$4,12,1))-MAX('Réservations'!$B244,DATE(Ouverture!$B$4,11,1))))</x:f>
        <x:v>0</x:v>
      </x:c>
      <x:c r="M244" s="76" t="n">
        <x:f>IF('Réservations'!$N244&lt;&gt;"OK",0,MAX(0,MIN('Réservations'!$C244,DATE(Ouverture!$B$4,13,1))-MAX('Réservations'!$B244,DATE(Ouverture!$B$4,12,1))))</x:f>
        <x:v>0</x:v>
      </x:c>
      <x:c r="N244" s="130" t="n">
        <x:f>IFERROR(IF('Réservations'!$N244="OK",'Réservations'!$G244/'Réservations'!$F244,0),0)</x:f>
        <x:v>0</x:v>
      </x:c>
      <x:c r="O244" s="130" t="n">
        <x:f>IFERROR(IF('Réservations'!$N244="OK",'Réservations'!$H244/'Réservations'!$F244,0),0)</x:f>
        <x:v>0</x:v>
      </x:c>
      <x:c r="P244" s="130" t="n">
        <x:f>IFERROR(IF('Réservations'!$N244="OK",'Réservations'!$I244/'Réservations'!$F244,0),0)</x:f>
        <x:v>0</x:v>
      </x:c>
      <x:c r="Q244" s="130" t="n">
        <x:f>IFERROR(IF('Réservations'!$N244="OK",'Réservations'!$J244/'Réservations'!$F244,0),0)</x:f>
        <x:v>0</x:v>
      </x:c>
      <x:c r="R244" s="130" t="n">
        <x:f>IFERROR(IF('Réservations'!$N244="OK",'Réservations'!$K244/'Réservations'!$F244,0),0)</x:f>
        <x:v>0</x:v>
      </x:c>
      <x:c r="S244" s="130" t="n">
        <x:f>IFERROR(IF('Réservations'!$N244="OK",'Réservations'!$L244/'Réservations'!$F244,0),0)</x:f>
        <x:v>0</x:v>
      </x:c>
      <x:c r="T244" s="130" t="n">
        <x:f>IFERROR(IF('Réservations'!$N244="OK",'Réservations'!$M244/'Réservations'!$F244,0),0)</x:f>
        <x:v>0</x:v>
      </x:c>
      <x:c r="U244" s="130" t="n">
        <x:f>SUM(B244:M244)</x:f>
        <x:v>0</x:v>
      </x:c>
      <x:c r="V244" s="130" t="n">
        <x:f>U244*N244</x:f>
        <x:v>0</x:v>
      </x:c>
      <x:c r="W244" s="130" t="n">
        <x:f>U244*O244</x:f>
        <x:v>0</x:v>
      </x:c>
      <x:c r="X244" s="130" t="n">
        <x:f>U244*P244</x:f>
        <x:v>0</x:v>
      </x:c>
      <x:c r="Y244" s="130" t="n">
        <x:f>U244*Q244</x:f>
        <x:v>0</x:v>
      </x:c>
      <x:c r="Z244" s="130" t="n">
        <x:f>U244*R244</x:f>
        <x:v>0</x:v>
      </x:c>
      <x:c r="AA244" s="130" t="n">
        <x:f>U244*S244</x:f>
        <x:v>0</x:v>
      </x:c>
      <x:c r="AB244" s="130" t="n">
        <x:f>U244*T244</x:f>
        <x:v>0</x:v>
      </x:c>
    </x:row>
    <x:row r="245">
      <x:c r="A245" s="24" t="str">
        <x:f>IF('Réservations'!A245="","",'Réservations'!A245)</x:f>
      </x:c>
      <x:c r="B245" s="76" t="n">
        <x:f>IF('Réservations'!$N245&lt;&gt;"OK",0,MAX(0,MIN('Réservations'!$C245,DATE(Ouverture!$B$4,2,1))-MAX('Réservations'!$B245,DATE(Ouverture!$B$4,1,1))))</x:f>
        <x:v>0</x:v>
      </x:c>
      <x:c r="C245" s="76" t="n">
        <x:f>IF('Réservations'!$N245&lt;&gt;"OK",0,MAX(0,MIN('Réservations'!$C245,DATE(Ouverture!$B$4,3,1))-MAX('Réservations'!$B245,DATE(Ouverture!$B$4,2,1))))</x:f>
        <x:v>0</x:v>
      </x:c>
      <x:c r="D245" s="76" t="n">
        <x:f>IF('Réservations'!$N245&lt;&gt;"OK",0,MAX(0,MIN('Réservations'!$C245,DATE(Ouverture!$B$4,4,1))-MAX('Réservations'!$B245,DATE(Ouverture!$B$4,3,1))))</x:f>
        <x:v>0</x:v>
      </x:c>
      <x:c r="E245" s="76" t="n">
        <x:f>IF('Réservations'!$N245&lt;&gt;"OK",0,MAX(0,MIN('Réservations'!$C245,DATE(Ouverture!$B$4,5,1))-MAX('Réservations'!$B245,DATE(Ouverture!$B$4,4,1))))</x:f>
        <x:v>0</x:v>
      </x:c>
      <x:c r="F245" s="76" t="n">
        <x:f>IF('Réservations'!$N245&lt;&gt;"OK",0,MAX(0,MIN('Réservations'!$C245,DATE(Ouverture!$B$4,6,1))-MAX('Réservations'!$B245,DATE(Ouverture!$B$4,5,1))))</x:f>
        <x:v>0</x:v>
      </x:c>
      <x:c r="G245" s="76" t="n">
        <x:f>IF('Réservations'!$N245&lt;&gt;"OK",0,MAX(0,MIN('Réservations'!$C245,DATE(Ouverture!$B$4,7,1))-MAX('Réservations'!$B245,DATE(Ouverture!$B$4,6,1))))</x:f>
        <x:v>0</x:v>
      </x:c>
      <x:c r="H245" s="76" t="n">
        <x:f>IF('Réservations'!$N245&lt;&gt;"OK",0,MAX(0,MIN('Réservations'!$C245,DATE(Ouverture!$B$4,8,1))-MAX('Réservations'!$B245,DATE(Ouverture!$B$4,7,1))))</x:f>
        <x:v>0</x:v>
      </x:c>
      <x:c r="I245" s="76" t="n">
        <x:f>IF('Réservations'!$N245&lt;&gt;"OK",0,MAX(0,MIN('Réservations'!$C245,DATE(Ouverture!$B$4,9,1))-MAX('Réservations'!$B245,DATE(Ouverture!$B$4,8,1))))</x:f>
        <x:v>0</x:v>
      </x:c>
      <x:c r="J245" s="76" t="n">
        <x:f>IF('Réservations'!$N245&lt;&gt;"OK",0,MAX(0,MIN('Réservations'!$C245,DATE(Ouverture!$B$4,10,1))-MAX('Réservations'!$B245,DATE(Ouverture!$B$4,9,1))))</x:f>
        <x:v>0</x:v>
      </x:c>
      <x:c r="K245" s="76" t="n">
        <x:f>IF('Réservations'!$N245&lt;&gt;"OK",0,MAX(0,MIN('Réservations'!$C245,DATE(Ouverture!$B$4,11,1))-MAX('Réservations'!$B245,DATE(Ouverture!$B$4,10,1))))</x:f>
        <x:v>0</x:v>
      </x:c>
      <x:c r="L245" s="76" t="n">
        <x:f>IF('Réservations'!$N245&lt;&gt;"OK",0,MAX(0,MIN('Réservations'!$C245,DATE(Ouverture!$B$4,12,1))-MAX('Réservations'!$B245,DATE(Ouverture!$B$4,11,1))))</x:f>
        <x:v>0</x:v>
      </x:c>
      <x:c r="M245" s="76" t="n">
        <x:f>IF('Réservations'!$N245&lt;&gt;"OK",0,MAX(0,MIN('Réservations'!$C245,DATE(Ouverture!$B$4,13,1))-MAX('Réservations'!$B245,DATE(Ouverture!$B$4,12,1))))</x:f>
        <x:v>0</x:v>
      </x:c>
      <x:c r="N245" s="130" t="n">
        <x:f>IFERROR(IF('Réservations'!$N245="OK",'Réservations'!$G245/'Réservations'!$F245,0),0)</x:f>
        <x:v>0</x:v>
      </x:c>
      <x:c r="O245" s="130" t="n">
        <x:f>IFERROR(IF('Réservations'!$N245="OK",'Réservations'!$H245/'Réservations'!$F245,0),0)</x:f>
        <x:v>0</x:v>
      </x:c>
      <x:c r="P245" s="130" t="n">
        <x:f>IFERROR(IF('Réservations'!$N245="OK",'Réservations'!$I245/'Réservations'!$F245,0),0)</x:f>
        <x:v>0</x:v>
      </x:c>
      <x:c r="Q245" s="130" t="n">
        <x:f>IFERROR(IF('Réservations'!$N245="OK",'Réservations'!$J245/'Réservations'!$F245,0),0)</x:f>
        <x:v>0</x:v>
      </x:c>
      <x:c r="R245" s="130" t="n">
        <x:f>IFERROR(IF('Réservations'!$N245="OK",'Réservations'!$K245/'Réservations'!$F245,0),0)</x:f>
        <x:v>0</x:v>
      </x:c>
      <x:c r="S245" s="130" t="n">
        <x:f>IFERROR(IF('Réservations'!$N245="OK",'Réservations'!$L245/'Réservations'!$F245,0),0)</x:f>
        <x:v>0</x:v>
      </x:c>
      <x:c r="T245" s="130" t="n">
        <x:f>IFERROR(IF('Réservations'!$N245="OK",'Réservations'!$M245/'Réservations'!$F245,0),0)</x:f>
        <x:v>0</x:v>
      </x:c>
      <x:c r="U245" s="130" t="n">
        <x:f>SUM(B245:M245)</x:f>
        <x:v>0</x:v>
      </x:c>
      <x:c r="V245" s="130" t="n">
        <x:f>U245*N245</x:f>
        <x:v>0</x:v>
      </x:c>
      <x:c r="W245" s="130" t="n">
        <x:f>U245*O245</x:f>
        <x:v>0</x:v>
      </x:c>
      <x:c r="X245" s="130" t="n">
        <x:f>U245*P245</x:f>
        <x:v>0</x:v>
      </x:c>
      <x:c r="Y245" s="130" t="n">
        <x:f>U245*Q245</x:f>
        <x:v>0</x:v>
      </x:c>
      <x:c r="Z245" s="130" t="n">
        <x:f>U245*R245</x:f>
        <x:v>0</x:v>
      </x:c>
      <x:c r="AA245" s="130" t="n">
        <x:f>U245*S245</x:f>
        <x:v>0</x:v>
      </x:c>
      <x:c r="AB245" s="130" t="n">
        <x:f>U245*T245</x:f>
        <x:v>0</x:v>
      </x:c>
    </x:row>
    <x:row r="246">
      <x:c r="A246" s="24" t="str">
        <x:f>IF('Réservations'!A246="","",'Réservations'!A246)</x:f>
      </x:c>
      <x:c r="B246" s="76" t="n">
        <x:f>IF('Réservations'!$N246&lt;&gt;"OK",0,MAX(0,MIN('Réservations'!$C246,DATE(Ouverture!$B$4,2,1))-MAX('Réservations'!$B246,DATE(Ouverture!$B$4,1,1))))</x:f>
        <x:v>0</x:v>
      </x:c>
      <x:c r="C246" s="76" t="n">
        <x:f>IF('Réservations'!$N246&lt;&gt;"OK",0,MAX(0,MIN('Réservations'!$C246,DATE(Ouverture!$B$4,3,1))-MAX('Réservations'!$B246,DATE(Ouverture!$B$4,2,1))))</x:f>
        <x:v>0</x:v>
      </x:c>
      <x:c r="D246" s="76" t="n">
        <x:f>IF('Réservations'!$N246&lt;&gt;"OK",0,MAX(0,MIN('Réservations'!$C246,DATE(Ouverture!$B$4,4,1))-MAX('Réservations'!$B246,DATE(Ouverture!$B$4,3,1))))</x:f>
        <x:v>0</x:v>
      </x:c>
      <x:c r="E246" s="76" t="n">
        <x:f>IF('Réservations'!$N246&lt;&gt;"OK",0,MAX(0,MIN('Réservations'!$C246,DATE(Ouverture!$B$4,5,1))-MAX('Réservations'!$B246,DATE(Ouverture!$B$4,4,1))))</x:f>
        <x:v>0</x:v>
      </x:c>
      <x:c r="F246" s="76" t="n">
        <x:f>IF('Réservations'!$N246&lt;&gt;"OK",0,MAX(0,MIN('Réservations'!$C246,DATE(Ouverture!$B$4,6,1))-MAX('Réservations'!$B246,DATE(Ouverture!$B$4,5,1))))</x:f>
        <x:v>0</x:v>
      </x:c>
      <x:c r="G246" s="76" t="n">
        <x:f>IF('Réservations'!$N246&lt;&gt;"OK",0,MAX(0,MIN('Réservations'!$C246,DATE(Ouverture!$B$4,7,1))-MAX('Réservations'!$B246,DATE(Ouverture!$B$4,6,1))))</x:f>
        <x:v>0</x:v>
      </x:c>
      <x:c r="H246" s="76" t="n">
        <x:f>IF('Réservations'!$N246&lt;&gt;"OK",0,MAX(0,MIN('Réservations'!$C246,DATE(Ouverture!$B$4,8,1))-MAX('Réservations'!$B246,DATE(Ouverture!$B$4,7,1))))</x:f>
        <x:v>0</x:v>
      </x:c>
      <x:c r="I246" s="76" t="n">
        <x:f>IF('Réservations'!$N246&lt;&gt;"OK",0,MAX(0,MIN('Réservations'!$C246,DATE(Ouverture!$B$4,9,1))-MAX('Réservations'!$B246,DATE(Ouverture!$B$4,8,1))))</x:f>
        <x:v>0</x:v>
      </x:c>
      <x:c r="J246" s="76" t="n">
        <x:f>IF('Réservations'!$N246&lt;&gt;"OK",0,MAX(0,MIN('Réservations'!$C246,DATE(Ouverture!$B$4,10,1))-MAX('Réservations'!$B246,DATE(Ouverture!$B$4,9,1))))</x:f>
        <x:v>0</x:v>
      </x:c>
      <x:c r="K246" s="76" t="n">
        <x:f>IF('Réservations'!$N246&lt;&gt;"OK",0,MAX(0,MIN('Réservations'!$C246,DATE(Ouverture!$B$4,11,1))-MAX('Réservations'!$B246,DATE(Ouverture!$B$4,10,1))))</x:f>
        <x:v>0</x:v>
      </x:c>
      <x:c r="L246" s="76" t="n">
        <x:f>IF('Réservations'!$N246&lt;&gt;"OK",0,MAX(0,MIN('Réservations'!$C246,DATE(Ouverture!$B$4,12,1))-MAX('Réservations'!$B246,DATE(Ouverture!$B$4,11,1))))</x:f>
        <x:v>0</x:v>
      </x:c>
      <x:c r="M246" s="76" t="n">
        <x:f>IF('Réservations'!$N246&lt;&gt;"OK",0,MAX(0,MIN('Réservations'!$C246,DATE(Ouverture!$B$4,13,1))-MAX('Réservations'!$B246,DATE(Ouverture!$B$4,12,1))))</x:f>
        <x:v>0</x:v>
      </x:c>
      <x:c r="N246" s="130" t="n">
        <x:f>IFERROR(IF('Réservations'!$N246="OK",'Réservations'!$G246/'Réservations'!$F246,0),0)</x:f>
        <x:v>0</x:v>
      </x:c>
      <x:c r="O246" s="130" t="n">
        <x:f>IFERROR(IF('Réservations'!$N246="OK",'Réservations'!$H246/'Réservations'!$F246,0),0)</x:f>
        <x:v>0</x:v>
      </x:c>
      <x:c r="P246" s="130" t="n">
        <x:f>IFERROR(IF('Réservations'!$N246="OK",'Réservations'!$I246/'Réservations'!$F246,0),0)</x:f>
        <x:v>0</x:v>
      </x:c>
      <x:c r="Q246" s="130" t="n">
        <x:f>IFERROR(IF('Réservations'!$N246="OK",'Réservations'!$J246/'Réservations'!$F246,0),0)</x:f>
        <x:v>0</x:v>
      </x:c>
      <x:c r="R246" s="130" t="n">
        <x:f>IFERROR(IF('Réservations'!$N246="OK",'Réservations'!$K246/'Réservations'!$F246,0),0)</x:f>
        <x:v>0</x:v>
      </x:c>
      <x:c r="S246" s="130" t="n">
        <x:f>IFERROR(IF('Réservations'!$N246="OK",'Réservations'!$L246/'Réservations'!$F246,0),0)</x:f>
        <x:v>0</x:v>
      </x:c>
      <x:c r="T246" s="130" t="n">
        <x:f>IFERROR(IF('Réservations'!$N246="OK",'Réservations'!$M246/'Réservations'!$F246,0),0)</x:f>
        <x:v>0</x:v>
      </x:c>
      <x:c r="U246" s="130" t="n">
        <x:f>SUM(B246:M246)</x:f>
        <x:v>0</x:v>
      </x:c>
      <x:c r="V246" s="130" t="n">
        <x:f>U246*N246</x:f>
        <x:v>0</x:v>
      </x:c>
      <x:c r="W246" s="130" t="n">
        <x:f>U246*O246</x:f>
        <x:v>0</x:v>
      </x:c>
      <x:c r="X246" s="130" t="n">
        <x:f>U246*P246</x:f>
        <x:v>0</x:v>
      </x:c>
      <x:c r="Y246" s="130" t="n">
        <x:f>U246*Q246</x:f>
        <x:v>0</x:v>
      </x:c>
      <x:c r="Z246" s="130" t="n">
        <x:f>U246*R246</x:f>
        <x:v>0</x:v>
      </x:c>
      <x:c r="AA246" s="130" t="n">
        <x:f>U246*S246</x:f>
        <x:v>0</x:v>
      </x:c>
      <x:c r="AB246" s="130" t="n">
        <x:f>U246*T246</x:f>
        <x:v>0</x:v>
      </x:c>
    </x:row>
    <x:row r="247">
      <x:c r="A247" s="24" t="str">
        <x:f>IF('Réservations'!A247="","",'Réservations'!A247)</x:f>
      </x:c>
      <x:c r="B247" s="76" t="n">
        <x:f>IF('Réservations'!$N247&lt;&gt;"OK",0,MAX(0,MIN('Réservations'!$C247,DATE(Ouverture!$B$4,2,1))-MAX('Réservations'!$B247,DATE(Ouverture!$B$4,1,1))))</x:f>
        <x:v>0</x:v>
      </x:c>
      <x:c r="C247" s="76" t="n">
        <x:f>IF('Réservations'!$N247&lt;&gt;"OK",0,MAX(0,MIN('Réservations'!$C247,DATE(Ouverture!$B$4,3,1))-MAX('Réservations'!$B247,DATE(Ouverture!$B$4,2,1))))</x:f>
        <x:v>0</x:v>
      </x:c>
      <x:c r="D247" s="76" t="n">
        <x:f>IF('Réservations'!$N247&lt;&gt;"OK",0,MAX(0,MIN('Réservations'!$C247,DATE(Ouverture!$B$4,4,1))-MAX('Réservations'!$B247,DATE(Ouverture!$B$4,3,1))))</x:f>
        <x:v>0</x:v>
      </x:c>
      <x:c r="E247" s="76" t="n">
        <x:f>IF('Réservations'!$N247&lt;&gt;"OK",0,MAX(0,MIN('Réservations'!$C247,DATE(Ouverture!$B$4,5,1))-MAX('Réservations'!$B247,DATE(Ouverture!$B$4,4,1))))</x:f>
        <x:v>0</x:v>
      </x:c>
      <x:c r="F247" s="76" t="n">
        <x:f>IF('Réservations'!$N247&lt;&gt;"OK",0,MAX(0,MIN('Réservations'!$C247,DATE(Ouverture!$B$4,6,1))-MAX('Réservations'!$B247,DATE(Ouverture!$B$4,5,1))))</x:f>
        <x:v>0</x:v>
      </x:c>
      <x:c r="G247" s="76" t="n">
        <x:f>IF('Réservations'!$N247&lt;&gt;"OK",0,MAX(0,MIN('Réservations'!$C247,DATE(Ouverture!$B$4,7,1))-MAX('Réservations'!$B247,DATE(Ouverture!$B$4,6,1))))</x:f>
        <x:v>0</x:v>
      </x:c>
      <x:c r="H247" s="76" t="n">
        <x:f>IF('Réservations'!$N247&lt;&gt;"OK",0,MAX(0,MIN('Réservations'!$C247,DATE(Ouverture!$B$4,8,1))-MAX('Réservations'!$B247,DATE(Ouverture!$B$4,7,1))))</x:f>
        <x:v>0</x:v>
      </x:c>
      <x:c r="I247" s="76" t="n">
        <x:f>IF('Réservations'!$N247&lt;&gt;"OK",0,MAX(0,MIN('Réservations'!$C247,DATE(Ouverture!$B$4,9,1))-MAX('Réservations'!$B247,DATE(Ouverture!$B$4,8,1))))</x:f>
        <x:v>0</x:v>
      </x:c>
      <x:c r="J247" s="76" t="n">
        <x:f>IF('Réservations'!$N247&lt;&gt;"OK",0,MAX(0,MIN('Réservations'!$C247,DATE(Ouverture!$B$4,10,1))-MAX('Réservations'!$B247,DATE(Ouverture!$B$4,9,1))))</x:f>
        <x:v>0</x:v>
      </x:c>
      <x:c r="K247" s="76" t="n">
        <x:f>IF('Réservations'!$N247&lt;&gt;"OK",0,MAX(0,MIN('Réservations'!$C247,DATE(Ouverture!$B$4,11,1))-MAX('Réservations'!$B247,DATE(Ouverture!$B$4,10,1))))</x:f>
        <x:v>0</x:v>
      </x:c>
      <x:c r="L247" s="76" t="n">
        <x:f>IF('Réservations'!$N247&lt;&gt;"OK",0,MAX(0,MIN('Réservations'!$C247,DATE(Ouverture!$B$4,12,1))-MAX('Réservations'!$B247,DATE(Ouverture!$B$4,11,1))))</x:f>
        <x:v>0</x:v>
      </x:c>
      <x:c r="M247" s="76" t="n">
        <x:f>IF('Réservations'!$N247&lt;&gt;"OK",0,MAX(0,MIN('Réservations'!$C247,DATE(Ouverture!$B$4,13,1))-MAX('Réservations'!$B247,DATE(Ouverture!$B$4,12,1))))</x:f>
        <x:v>0</x:v>
      </x:c>
      <x:c r="N247" s="130" t="n">
        <x:f>IFERROR(IF('Réservations'!$N247="OK",'Réservations'!$G247/'Réservations'!$F247,0),0)</x:f>
        <x:v>0</x:v>
      </x:c>
      <x:c r="O247" s="130" t="n">
        <x:f>IFERROR(IF('Réservations'!$N247="OK",'Réservations'!$H247/'Réservations'!$F247,0),0)</x:f>
        <x:v>0</x:v>
      </x:c>
      <x:c r="P247" s="130" t="n">
        <x:f>IFERROR(IF('Réservations'!$N247="OK",'Réservations'!$I247/'Réservations'!$F247,0),0)</x:f>
        <x:v>0</x:v>
      </x:c>
      <x:c r="Q247" s="130" t="n">
        <x:f>IFERROR(IF('Réservations'!$N247="OK",'Réservations'!$J247/'Réservations'!$F247,0),0)</x:f>
        <x:v>0</x:v>
      </x:c>
      <x:c r="R247" s="130" t="n">
        <x:f>IFERROR(IF('Réservations'!$N247="OK",'Réservations'!$K247/'Réservations'!$F247,0),0)</x:f>
        <x:v>0</x:v>
      </x:c>
      <x:c r="S247" s="130" t="n">
        <x:f>IFERROR(IF('Réservations'!$N247="OK",'Réservations'!$L247/'Réservations'!$F247,0),0)</x:f>
        <x:v>0</x:v>
      </x:c>
      <x:c r="T247" s="130" t="n">
        <x:f>IFERROR(IF('Réservations'!$N247="OK",'Réservations'!$M247/'Réservations'!$F247,0),0)</x:f>
        <x:v>0</x:v>
      </x:c>
      <x:c r="U247" s="130" t="n">
        <x:f>SUM(B247:M247)</x:f>
        <x:v>0</x:v>
      </x:c>
      <x:c r="V247" s="130" t="n">
        <x:f>U247*N247</x:f>
        <x:v>0</x:v>
      </x:c>
      <x:c r="W247" s="130" t="n">
        <x:f>U247*O247</x:f>
        <x:v>0</x:v>
      </x:c>
      <x:c r="X247" s="130" t="n">
        <x:f>U247*P247</x:f>
        <x:v>0</x:v>
      </x:c>
      <x:c r="Y247" s="130" t="n">
        <x:f>U247*Q247</x:f>
        <x:v>0</x:v>
      </x:c>
      <x:c r="Z247" s="130" t="n">
        <x:f>U247*R247</x:f>
        <x:v>0</x:v>
      </x:c>
      <x:c r="AA247" s="130" t="n">
        <x:f>U247*S247</x:f>
        <x:v>0</x:v>
      </x:c>
      <x:c r="AB247" s="130" t="n">
        <x:f>U247*T247</x:f>
        <x:v>0</x:v>
      </x:c>
    </x:row>
    <x:row r="248">
      <x:c r="A248" s="24" t="str">
        <x:f>IF('Réservations'!A248="","",'Réservations'!A248)</x:f>
      </x:c>
      <x:c r="B248" s="76" t="n">
        <x:f>IF('Réservations'!$N248&lt;&gt;"OK",0,MAX(0,MIN('Réservations'!$C248,DATE(Ouverture!$B$4,2,1))-MAX('Réservations'!$B248,DATE(Ouverture!$B$4,1,1))))</x:f>
        <x:v>0</x:v>
      </x:c>
      <x:c r="C248" s="76" t="n">
        <x:f>IF('Réservations'!$N248&lt;&gt;"OK",0,MAX(0,MIN('Réservations'!$C248,DATE(Ouverture!$B$4,3,1))-MAX('Réservations'!$B248,DATE(Ouverture!$B$4,2,1))))</x:f>
        <x:v>0</x:v>
      </x:c>
      <x:c r="D248" s="76" t="n">
        <x:f>IF('Réservations'!$N248&lt;&gt;"OK",0,MAX(0,MIN('Réservations'!$C248,DATE(Ouverture!$B$4,4,1))-MAX('Réservations'!$B248,DATE(Ouverture!$B$4,3,1))))</x:f>
        <x:v>0</x:v>
      </x:c>
      <x:c r="E248" s="76" t="n">
        <x:f>IF('Réservations'!$N248&lt;&gt;"OK",0,MAX(0,MIN('Réservations'!$C248,DATE(Ouverture!$B$4,5,1))-MAX('Réservations'!$B248,DATE(Ouverture!$B$4,4,1))))</x:f>
        <x:v>0</x:v>
      </x:c>
      <x:c r="F248" s="76" t="n">
        <x:f>IF('Réservations'!$N248&lt;&gt;"OK",0,MAX(0,MIN('Réservations'!$C248,DATE(Ouverture!$B$4,6,1))-MAX('Réservations'!$B248,DATE(Ouverture!$B$4,5,1))))</x:f>
        <x:v>0</x:v>
      </x:c>
      <x:c r="G248" s="76" t="n">
        <x:f>IF('Réservations'!$N248&lt;&gt;"OK",0,MAX(0,MIN('Réservations'!$C248,DATE(Ouverture!$B$4,7,1))-MAX('Réservations'!$B248,DATE(Ouverture!$B$4,6,1))))</x:f>
        <x:v>0</x:v>
      </x:c>
      <x:c r="H248" s="76" t="n">
        <x:f>IF('Réservations'!$N248&lt;&gt;"OK",0,MAX(0,MIN('Réservations'!$C248,DATE(Ouverture!$B$4,8,1))-MAX('Réservations'!$B248,DATE(Ouverture!$B$4,7,1))))</x:f>
        <x:v>0</x:v>
      </x:c>
      <x:c r="I248" s="76" t="n">
        <x:f>IF('Réservations'!$N248&lt;&gt;"OK",0,MAX(0,MIN('Réservations'!$C248,DATE(Ouverture!$B$4,9,1))-MAX('Réservations'!$B248,DATE(Ouverture!$B$4,8,1))))</x:f>
        <x:v>0</x:v>
      </x:c>
      <x:c r="J248" s="76" t="n">
        <x:f>IF('Réservations'!$N248&lt;&gt;"OK",0,MAX(0,MIN('Réservations'!$C248,DATE(Ouverture!$B$4,10,1))-MAX('Réservations'!$B248,DATE(Ouverture!$B$4,9,1))))</x:f>
        <x:v>0</x:v>
      </x:c>
      <x:c r="K248" s="76" t="n">
        <x:f>IF('Réservations'!$N248&lt;&gt;"OK",0,MAX(0,MIN('Réservations'!$C248,DATE(Ouverture!$B$4,11,1))-MAX('Réservations'!$B248,DATE(Ouverture!$B$4,10,1))))</x:f>
        <x:v>0</x:v>
      </x:c>
      <x:c r="L248" s="76" t="n">
        <x:f>IF('Réservations'!$N248&lt;&gt;"OK",0,MAX(0,MIN('Réservations'!$C248,DATE(Ouverture!$B$4,12,1))-MAX('Réservations'!$B248,DATE(Ouverture!$B$4,11,1))))</x:f>
        <x:v>0</x:v>
      </x:c>
      <x:c r="M248" s="76" t="n">
        <x:f>IF('Réservations'!$N248&lt;&gt;"OK",0,MAX(0,MIN('Réservations'!$C248,DATE(Ouverture!$B$4,13,1))-MAX('Réservations'!$B248,DATE(Ouverture!$B$4,12,1))))</x:f>
        <x:v>0</x:v>
      </x:c>
      <x:c r="N248" s="130" t="n">
        <x:f>IFERROR(IF('Réservations'!$N248="OK",'Réservations'!$G248/'Réservations'!$F248,0),0)</x:f>
        <x:v>0</x:v>
      </x:c>
      <x:c r="O248" s="130" t="n">
        <x:f>IFERROR(IF('Réservations'!$N248="OK",'Réservations'!$H248/'Réservations'!$F248,0),0)</x:f>
        <x:v>0</x:v>
      </x:c>
      <x:c r="P248" s="130" t="n">
        <x:f>IFERROR(IF('Réservations'!$N248="OK",'Réservations'!$I248/'Réservations'!$F248,0),0)</x:f>
        <x:v>0</x:v>
      </x:c>
      <x:c r="Q248" s="130" t="n">
        <x:f>IFERROR(IF('Réservations'!$N248="OK",'Réservations'!$J248/'Réservations'!$F248,0),0)</x:f>
        <x:v>0</x:v>
      </x:c>
      <x:c r="R248" s="130" t="n">
        <x:f>IFERROR(IF('Réservations'!$N248="OK",'Réservations'!$K248/'Réservations'!$F248,0),0)</x:f>
        <x:v>0</x:v>
      </x:c>
      <x:c r="S248" s="130" t="n">
        <x:f>IFERROR(IF('Réservations'!$N248="OK",'Réservations'!$L248/'Réservations'!$F248,0),0)</x:f>
        <x:v>0</x:v>
      </x:c>
      <x:c r="T248" s="130" t="n">
        <x:f>IFERROR(IF('Réservations'!$N248="OK",'Réservations'!$M248/'Réservations'!$F248,0),0)</x:f>
        <x:v>0</x:v>
      </x:c>
      <x:c r="U248" s="130" t="n">
        <x:f>SUM(B248:M248)</x:f>
        <x:v>0</x:v>
      </x:c>
      <x:c r="V248" s="130" t="n">
        <x:f>U248*N248</x:f>
        <x:v>0</x:v>
      </x:c>
      <x:c r="W248" s="130" t="n">
        <x:f>U248*O248</x:f>
        <x:v>0</x:v>
      </x:c>
      <x:c r="X248" s="130" t="n">
        <x:f>U248*P248</x:f>
        <x:v>0</x:v>
      </x:c>
      <x:c r="Y248" s="130" t="n">
        <x:f>U248*Q248</x:f>
        <x:v>0</x:v>
      </x:c>
      <x:c r="Z248" s="130" t="n">
        <x:f>U248*R248</x:f>
        <x:v>0</x:v>
      </x:c>
      <x:c r="AA248" s="130" t="n">
        <x:f>U248*S248</x:f>
        <x:v>0</x:v>
      </x:c>
      <x:c r="AB248" s="130" t="n">
        <x:f>U248*T248</x:f>
        <x:v>0</x:v>
      </x:c>
    </x:row>
    <x:row r="249">
      <x:c r="A249" s="24" t="str">
        <x:f>IF('Réservations'!A249="","",'Réservations'!A249)</x:f>
      </x:c>
      <x:c r="B249" s="76" t="n">
        <x:f>IF('Réservations'!$N249&lt;&gt;"OK",0,MAX(0,MIN('Réservations'!$C249,DATE(Ouverture!$B$4,2,1))-MAX('Réservations'!$B249,DATE(Ouverture!$B$4,1,1))))</x:f>
        <x:v>0</x:v>
      </x:c>
      <x:c r="C249" s="76" t="n">
        <x:f>IF('Réservations'!$N249&lt;&gt;"OK",0,MAX(0,MIN('Réservations'!$C249,DATE(Ouverture!$B$4,3,1))-MAX('Réservations'!$B249,DATE(Ouverture!$B$4,2,1))))</x:f>
        <x:v>0</x:v>
      </x:c>
      <x:c r="D249" s="76" t="n">
        <x:f>IF('Réservations'!$N249&lt;&gt;"OK",0,MAX(0,MIN('Réservations'!$C249,DATE(Ouverture!$B$4,4,1))-MAX('Réservations'!$B249,DATE(Ouverture!$B$4,3,1))))</x:f>
        <x:v>0</x:v>
      </x:c>
      <x:c r="E249" s="76" t="n">
        <x:f>IF('Réservations'!$N249&lt;&gt;"OK",0,MAX(0,MIN('Réservations'!$C249,DATE(Ouverture!$B$4,5,1))-MAX('Réservations'!$B249,DATE(Ouverture!$B$4,4,1))))</x:f>
        <x:v>0</x:v>
      </x:c>
      <x:c r="F249" s="76" t="n">
        <x:f>IF('Réservations'!$N249&lt;&gt;"OK",0,MAX(0,MIN('Réservations'!$C249,DATE(Ouverture!$B$4,6,1))-MAX('Réservations'!$B249,DATE(Ouverture!$B$4,5,1))))</x:f>
        <x:v>0</x:v>
      </x:c>
      <x:c r="G249" s="76" t="n">
        <x:f>IF('Réservations'!$N249&lt;&gt;"OK",0,MAX(0,MIN('Réservations'!$C249,DATE(Ouverture!$B$4,7,1))-MAX('Réservations'!$B249,DATE(Ouverture!$B$4,6,1))))</x:f>
        <x:v>0</x:v>
      </x:c>
      <x:c r="H249" s="76" t="n">
        <x:f>IF('Réservations'!$N249&lt;&gt;"OK",0,MAX(0,MIN('Réservations'!$C249,DATE(Ouverture!$B$4,8,1))-MAX('Réservations'!$B249,DATE(Ouverture!$B$4,7,1))))</x:f>
        <x:v>0</x:v>
      </x:c>
      <x:c r="I249" s="76" t="n">
        <x:f>IF('Réservations'!$N249&lt;&gt;"OK",0,MAX(0,MIN('Réservations'!$C249,DATE(Ouverture!$B$4,9,1))-MAX('Réservations'!$B249,DATE(Ouverture!$B$4,8,1))))</x:f>
        <x:v>0</x:v>
      </x:c>
      <x:c r="J249" s="76" t="n">
        <x:f>IF('Réservations'!$N249&lt;&gt;"OK",0,MAX(0,MIN('Réservations'!$C249,DATE(Ouverture!$B$4,10,1))-MAX('Réservations'!$B249,DATE(Ouverture!$B$4,9,1))))</x:f>
        <x:v>0</x:v>
      </x:c>
      <x:c r="K249" s="76" t="n">
        <x:f>IF('Réservations'!$N249&lt;&gt;"OK",0,MAX(0,MIN('Réservations'!$C249,DATE(Ouverture!$B$4,11,1))-MAX('Réservations'!$B249,DATE(Ouverture!$B$4,10,1))))</x:f>
        <x:v>0</x:v>
      </x:c>
      <x:c r="L249" s="76" t="n">
        <x:f>IF('Réservations'!$N249&lt;&gt;"OK",0,MAX(0,MIN('Réservations'!$C249,DATE(Ouverture!$B$4,12,1))-MAX('Réservations'!$B249,DATE(Ouverture!$B$4,11,1))))</x:f>
        <x:v>0</x:v>
      </x:c>
      <x:c r="M249" s="76" t="n">
        <x:f>IF('Réservations'!$N249&lt;&gt;"OK",0,MAX(0,MIN('Réservations'!$C249,DATE(Ouverture!$B$4,13,1))-MAX('Réservations'!$B249,DATE(Ouverture!$B$4,12,1))))</x:f>
        <x:v>0</x:v>
      </x:c>
      <x:c r="N249" s="130" t="n">
        <x:f>IFERROR(IF('Réservations'!$N249="OK",'Réservations'!$G249/'Réservations'!$F249,0),0)</x:f>
        <x:v>0</x:v>
      </x:c>
      <x:c r="O249" s="130" t="n">
        <x:f>IFERROR(IF('Réservations'!$N249="OK",'Réservations'!$H249/'Réservations'!$F249,0),0)</x:f>
        <x:v>0</x:v>
      </x:c>
      <x:c r="P249" s="130" t="n">
        <x:f>IFERROR(IF('Réservations'!$N249="OK",'Réservations'!$I249/'Réservations'!$F249,0),0)</x:f>
        <x:v>0</x:v>
      </x:c>
      <x:c r="Q249" s="130" t="n">
        <x:f>IFERROR(IF('Réservations'!$N249="OK",'Réservations'!$J249/'Réservations'!$F249,0),0)</x:f>
        <x:v>0</x:v>
      </x:c>
      <x:c r="R249" s="130" t="n">
        <x:f>IFERROR(IF('Réservations'!$N249="OK",'Réservations'!$K249/'Réservations'!$F249,0),0)</x:f>
        <x:v>0</x:v>
      </x:c>
      <x:c r="S249" s="130" t="n">
        <x:f>IFERROR(IF('Réservations'!$N249="OK",'Réservations'!$L249/'Réservations'!$F249,0),0)</x:f>
        <x:v>0</x:v>
      </x:c>
      <x:c r="T249" s="130" t="n">
        <x:f>IFERROR(IF('Réservations'!$N249="OK",'Réservations'!$M249/'Réservations'!$F249,0),0)</x:f>
        <x:v>0</x:v>
      </x:c>
      <x:c r="U249" s="130" t="n">
        <x:f>SUM(B249:M249)</x:f>
        <x:v>0</x:v>
      </x:c>
      <x:c r="V249" s="130" t="n">
        <x:f>U249*N249</x:f>
        <x:v>0</x:v>
      </x:c>
      <x:c r="W249" s="130" t="n">
        <x:f>U249*O249</x:f>
        <x:v>0</x:v>
      </x:c>
      <x:c r="X249" s="130" t="n">
        <x:f>U249*P249</x:f>
        <x:v>0</x:v>
      </x:c>
      <x:c r="Y249" s="130" t="n">
        <x:f>U249*Q249</x:f>
        <x:v>0</x:v>
      </x:c>
      <x:c r="Z249" s="130" t="n">
        <x:f>U249*R249</x:f>
        <x:v>0</x:v>
      </x:c>
      <x:c r="AA249" s="130" t="n">
        <x:f>U249*S249</x:f>
        <x:v>0</x:v>
      </x:c>
      <x:c r="AB249" s="130" t="n">
        <x:f>U249*T249</x:f>
        <x:v>0</x:v>
      </x:c>
    </x:row>
    <x:row r="250">
      <x:c r="A250" s="24" t="str">
        <x:f>IF('Réservations'!A250="","",'Réservations'!A250)</x:f>
      </x:c>
      <x:c r="B250" s="76" t="n">
        <x:f>IF('Réservations'!$N250&lt;&gt;"OK",0,MAX(0,MIN('Réservations'!$C250,DATE(Ouverture!$B$4,2,1))-MAX('Réservations'!$B250,DATE(Ouverture!$B$4,1,1))))</x:f>
        <x:v>0</x:v>
      </x:c>
      <x:c r="C250" s="76" t="n">
        <x:f>IF('Réservations'!$N250&lt;&gt;"OK",0,MAX(0,MIN('Réservations'!$C250,DATE(Ouverture!$B$4,3,1))-MAX('Réservations'!$B250,DATE(Ouverture!$B$4,2,1))))</x:f>
        <x:v>0</x:v>
      </x:c>
      <x:c r="D250" s="76" t="n">
        <x:f>IF('Réservations'!$N250&lt;&gt;"OK",0,MAX(0,MIN('Réservations'!$C250,DATE(Ouverture!$B$4,4,1))-MAX('Réservations'!$B250,DATE(Ouverture!$B$4,3,1))))</x:f>
        <x:v>0</x:v>
      </x:c>
      <x:c r="E250" s="76" t="n">
        <x:f>IF('Réservations'!$N250&lt;&gt;"OK",0,MAX(0,MIN('Réservations'!$C250,DATE(Ouverture!$B$4,5,1))-MAX('Réservations'!$B250,DATE(Ouverture!$B$4,4,1))))</x:f>
        <x:v>0</x:v>
      </x:c>
      <x:c r="F250" s="76" t="n">
        <x:f>IF('Réservations'!$N250&lt;&gt;"OK",0,MAX(0,MIN('Réservations'!$C250,DATE(Ouverture!$B$4,6,1))-MAX('Réservations'!$B250,DATE(Ouverture!$B$4,5,1))))</x:f>
        <x:v>0</x:v>
      </x:c>
      <x:c r="G250" s="76" t="n">
        <x:f>IF('Réservations'!$N250&lt;&gt;"OK",0,MAX(0,MIN('Réservations'!$C250,DATE(Ouverture!$B$4,7,1))-MAX('Réservations'!$B250,DATE(Ouverture!$B$4,6,1))))</x:f>
        <x:v>0</x:v>
      </x:c>
      <x:c r="H250" s="76" t="n">
        <x:f>IF('Réservations'!$N250&lt;&gt;"OK",0,MAX(0,MIN('Réservations'!$C250,DATE(Ouverture!$B$4,8,1))-MAX('Réservations'!$B250,DATE(Ouverture!$B$4,7,1))))</x:f>
        <x:v>0</x:v>
      </x:c>
      <x:c r="I250" s="76" t="n">
        <x:f>IF('Réservations'!$N250&lt;&gt;"OK",0,MAX(0,MIN('Réservations'!$C250,DATE(Ouverture!$B$4,9,1))-MAX('Réservations'!$B250,DATE(Ouverture!$B$4,8,1))))</x:f>
        <x:v>0</x:v>
      </x:c>
      <x:c r="J250" s="76" t="n">
        <x:f>IF('Réservations'!$N250&lt;&gt;"OK",0,MAX(0,MIN('Réservations'!$C250,DATE(Ouverture!$B$4,10,1))-MAX('Réservations'!$B250,DATE(Ouverture!$B$4,9,1))))</x:f>
        <x:v>0</x:v>
      </x:c>
      <x:c r="K250" s="76" t="n">
        <x:f>IF('Réservations'!$N250&lt;&gt;"OK",0,MAX(0,MIN('Réservations'!$C250,DATE(Ouverture!$B$4,11,1))-MAX('Réservations'!$B250,DATE(Ouverture!$B$4,10,1))))</x:f>
        <x:v>0</x:v>
      </x:c>
      <x:c r="L250" s="76" t="n">
        <x:f>IF('Réservations'!$N250&lt;&gt;"OK",0,MAX(0,MIN('Réservations'!$C250,DATE(Ouverture!$B$4,12,1))-MAX('Réservations'!$B250,DATE(Ouverture!$B$4,11,1))))</x:f>
        <x:v>0</x:v>
      </x:c>
      <x:c r="M250" s="76" t="n">
        <x:f>IF('Réservations'!$N250&lt;&gt;"OK",0,MAX(0,MIN('Réservations'!$C250,DATE(Ouverture!$B$4,13,1))-MAX('Réservations'!$B250,DATE(Ouverture!$B$4,12,1))))</x:f>
        <x:v>0</x:v>
      </x:c>
      <x:c r="N250" s="130" t="n">
        <x:f>IFERROR(IF('Réservations'!$N250="OK",'Réservations'!$G250/'Réservations'!$F250,0),0)</x:f>
        <x:v>0</x:v>
      </x:c>
      <x:c r="O250" s="130" t="n">
        <x:f>IFERROR(IF('Réservations'!$N250="OK",'Réservations'!$H250/'Réservations'!$F250,0),0)</x:f>
        <x:v>0</x:v>
      </x:c>
      <x:c r="P250" s="130" t="n">
        <x:f>IFERROR(IF('Réservations'!$N250="OK",'Réservations'!$I250/'Réservations'!$F250,0),0)</x:f>
        <x:v>0</x:v>
      </x:c>
      <x:c r="Q250" s="130" t="n">
        <x:f>IFERROR(IF('Réservations'!$N250="OK",'Réservations'!$J250/'Réservations'!$F250,0),0)</x:f>
        <x:v>0</x:v>
      </x:c>
      <x:c r="R250" s="130" t="n">
        <x:f>IFERROR(IF('Réservations'!$N250="OK",'Réservations'!$K250/'Réservations'!$F250,0),0)</x:f>
        <x:v>0</x:v>
      </x:c>
      <x:c r="S250" s="130" t="n">
        <x:f>IFERROR(IF('Réservations'!$N250="OK",'Réservations'!$L250/'Réservations'!$F250,0),0)</x:f>
        <x:v>0</x:v>
      </x:c>
      <x:c r="T250" s="130" t="n">
        <x:f>IFERROR(IF('Réservations'!$N250="OK",'Réservations'!$M250/'Réservations'!$F250,0),0)</x:f>
        <x:v>0</x:v>
      </x:c>
      <x:c r="U250" s="130" t="n">
        <x:f>SUM(B250:M250)</x:f>
        <x:v>0</x:v>
      </x:c>
      <x:c r="V250" s="130" t="n">
        <x:f>U250*N250</x:f>
        <x:v>0</x:v>
      </x:c>
      <x:c r="W250" s="130" t="n">
        <x:f>U250*O250</x:f>
        <x:v>0</x:v>
      </x:c>
      <x:c r="X250" s="130" t="n">
        <x:f>U250*P250</x:f>
        <x:v>0</x:v>
      </x:c>
      <x:c r="Y250" s="130" t="n">
        <x:f>U250*Q250</x:f>
        <x:v>0</x:v>
      </x:c>
      <x:c r="Z250" s="130" t="n">
        <x:f>U250*R250</x:f>
        <x:v>0</x:v>
      </x:c>
      <x:c r="AA250" s="130" t="n">
        <x:f>U250*S250</x:f>
        <x:v>0</x:v>
      </x:c>
      <x:c r="AB250" s="130" t="n">
        <x:f>U250*T250</x:f>
        <x:v>0</x:v>
      </x:c>
    </x:row>
    <x:row r="251">
      <x:c r="A251" s="24" t="str">
        <x:f>IF('Réservations'!A251="","",'Réservations'!A251)</x:f>
      </x:c>
      <x:c r="B251" s="76" t="n">
        <x:f>IF('Réservations'!$N251&lt;&gt;"OK",0,MAX(0,MIN('Réservations'!$C251,DATE(Ouverture!$B$4,2,1))-MAX('Réservations'!$B251,DATE(Ouverture!$B$4,1,1))))</x:f>
        <x:v>0</x:v>
      </x:c>
      <x:c r="C251" s="76" t="n">
        <x:f>IF('Réservations'!$N251&lt;&gt;"OK",0,MAX(0,MIN('Réservations'!$C251,DATE(Ouverture!$B$4,3,1))-MAX('Réservations'!$B251,DATE(Ouverture!$B$4,2,1))))</x:f>
        <x:v>0</x:v>
      </x:c>
      <x:c r="D251" s="76" t="n">
        <x:f>IF('Réservations'!$N251&lt;&gt;"OK",0,MAX(0,MIN('Réservations'!$C251,DATE(Ouverture!$B$4,4,1))-MAX('Réservations'!$B251,DATE(Ouverture!$B$4,3,1))))</x:f>
        <x:v>0</x:v>
      </x:c>
      <x:c r="E251" s="76" t="n">
        <x:f>IF('Réservations'!$N251&lt;&gt;"OK",0,MAX(0,MIN('Réservations'!$C251,DATE(Ouverture!$B$4,5,1))-MAX('Réservations'!$B251,DATE(Ouverture!$B$4,4,1))))</x:f>
        <x:v>0</x:v>
      </x:c>
      <x:c r="F251" s="76" t="n">
        <x:f>IF('Réservations'!$N251&lt;&gt;"OK",0,MAX(0,MIN('Réservations'!$C251,DATE(Ouverture!$B$4,6,1))-MAX('Réservations'!$B251,DATE(Ouverture!$B$4,5,1))))</x:f>
        <x:v>0</x:v>
      </x:c>
      <x:c r="G251" s="76" t="n">
        <x:f>IF('Réservations'!$N251&lt;&gt;"OK",0,MAX(0,MIN('Réservations'!$C251,DATE(Ouverture!$B$4,7,1))-MAX('Réservations'!$B251,DATE(Ouverture!$B$4,6,1))))</x:f>
        <x:v>0</x:v>
      </x:c>
      <x:c r="H251" s="76" t="n">
        <x:f>IF('Réservations'!$N251&lt;&gt;"OK",0,MAX(0,MIN('Réservations'!$C251,DATE(Ouverture!$B$4,8,1))-MAX('Réservations'!$B251,DATE(Ouverture!$B$4,7,1))))</x:f>
        <x:v>0</x:v>
      </x:c>
      <x:c r="I251" s="76" t="n">
        <x:f>IF('Réservations'!$N251&lt;&gt;"OK",0,MAX(0,MIN('Réservations'!$C251,DATE(Ouverture!$B$4,9,1))-MAX('Réservations'!$B251,DATE(Ouverture!$B$4,8,1))))</x:f>
        <x:v>0</x:v>
      </x:c>
      <x:c r="J251" s="76" t="n">
        <x:f>IF('Réservations'!$N251&lt;&gt;"OK",0,MAX(0,MIN('Réservations'!$C251,DATE(Ouverture!$B$4,10,1))-MAX('Réservations'!$B251,DATE(Ouverture!$B$4,9,1))))</x:f>
        <x:v>0</x:v>
      </x:c>
      <x:c r="K251" s="76" t="n">
        <x:f>IF('Réservations'!$N251&lt;&gt;"OK",0,MAX(0,MIN('Réservations'!$C251,DATE(Ouverture!$B$4,11,1))-MAX('Réservations'!$B251,DATE(Ouverture!$B$4,10,1))))</x:f>
        <x:v>0</x:v>
      </x:c>
      <x:c r="L251" s="76" t="n">
        <x:f>IF('Réservations'!$N251&lt;&gt;"OK",0,MAX(0,MIN('Réservations'!$C251,DATE(Ouverture!$B$4,12,1))-MAX('Réservations'!$B251,DATE(Ouverture!$B$4,11,1))))</x:f>
        <x:v>0</x:v>
      </x:c>
      <x:c r="M251" s="76" t="n">
        <x:f>IF('Réservations'!$N251&lt;&gt;"OK",0,MAX(0,MIN('Réservations'!$C251,DATE(Ouverture!$B$4,13,1))-MAX('Réservations'!$B251,DATE(Ouverture!$B$4,12,1))))</x:f>
        <x:v>0</x:v>
      </x:c>
      <x:c r="N251" s="130" t="n">
        <x:f>IFERROR(IF('Réservations'!$N251="OK",'Réservations'!$G251/'Réservations'!$F251,0),0)</x:f>
        <x:v>0</x:v>
      </x:c>
      <x:c r="O251" s="130" t="n">
        <x:f>IFERROR(IF('Réservations'!$N251="OK",'Réservations'!$H251/'Réservations'!$F251,0),0)</x:f>
        <x:v>0</x:v>
      </x:c>
      <x:c r="P251" s="130" t="n">
        <x:f>IFERROR(IF('Réservations'!$N251="OK",'Réservations'!$I251/'Réservations'!$F251,0),0)</x:f>
        <x:v>0</x:v>
      </x:c>
      <x:c r="Q251" s="130" t="n">
        <x:f>IFERROR(IF('Réservations'!$N251="OK",'Réservations'!$J251/'Réservations'!$F251,0),0)</x:f>
        <x:v>0</x:v>
      </x:c>
      <x:c r="R251" s="130" t="n">
        <x:f>IFERROR(IF('Réservations'!$N251="OK",'Réservations'!$K251/'Réservations'!$F251,0),0)</x:f>
        <x:v>0</x:v>
      </x:c>
      <x:c r="S251" s="130" t="n">
        <x:f>IFERROR(IF('Réservations'!$N251="OK",'Réservations'!$L251/'Réservations'!$F251,0),0)</x:f>
        <x:v>0</x:v>
      </x:c>
      <x:c r="T251" s="130" t="n">
        <x:f>IFERROR(IF('Réservations'!$N251="OK",'Réservations'!$M251/'Réservations'!$F251,0),0)</x:f>
        <x:v>0</x:v>
      </x:c>
      <x:c r="U251" s="130" t="n">
        <x:f>SUM(B251:M251)</x:f>
        <x:v>0</x:v>
      </x:c>
      <x:c r="V251" s="130" t="n">
        <x:f>U251*N251</x:f>
        <x:v>0</x:v>
      </x:c>
      <x:c r="W251" s="130" t="n">
        <x:f>U251*O251</x:f>
        <x:v>0</x:v>
      </x:c>
      <x:c r="X251" s="130" t="n">
        <x:f>U251*P251</x:f>
        <x:v>0</x:v>
      </x:c>
      <x:c r="Y251" s="130" t="n">
        <x:f>U251*Q251</x:f>
        <x:v>0</x:v>
      </x:c>
      <x:c r="Z251" s="130" t="n">
        <x:f>U251*R251</x:f>
        <x:v>0</x:v>
      </x:c>
      <x:c r="AA251" s="130" t="n">
        <x:f>U251*S251</x:f>
        <x:v>0</x:v>
      </x:c>
      <x:c r="AB251" s="130" t="n">
        <x:f>U251*T251</x:f>
        <x:v>0</x:v>
      </x:c>
    </x:row>
    <x:row r="252">
      <x:c r="A252" s="24" t="str">
        <x:f>IF('Réservations'!A252="","",'Réservations'!A252)</x:f>
      </x:c>
      <x:c r="B252" s="76" t="n">
        <x:f>IF('Réservations'!$N252&lt;&gt;"OK",0,MAX(0,MIN('Réservations'!$C252,DATE(Ouverture!$B$4,2,1))-MAX('Réservations'!$B252,DATE(Ouverture!$B$4,1,1))))</x:f>
        <x:v>0</x:v>
      </x:c>
      <x:c r="C252" s="76" t="n">
        <x:f>IF('Réservations'!$N252&lt;&gt;"OK",0,MAX(0,MIN('Réservations'!$C252,DATE(Ouverture!$B$4,3,1))-MAX('Réservations'!$B252,DATE(Ouverture!$B$4,2,1))))</x:f>
        <x:v>0</x:v>
      </x:c>
      <x:c r="D252" s="76" t="n">
        <x:f>IF('Réservations'!$N252&lt;&gt;"OK",0,MAX(0,MIN('Réservations'!$C252,DATE(Ouverture!$B$4,4,1))-MAX('Réservations'!$B252,DATE(Ouverture!$B$4,3,1))))</x:f>
        <x:v>0</x:v>
      </x:c>
      <x:c r="E252" s="76" t="n">
        <x:f>IF('Réservations'!$N252&lt;&gt;"OK",0,MAX(0,MIN('Réservations'!$C252,DATE(Ouverture!$B$4,5,1))-MAX('Réservations'!$B252,DATE(Ouverture!$B$4,4,1))))</x:f>
        <x:v>0</x:v>
      </x:c>
      <x:c r="F252" s="76" t="n">
        <x:f>IF('Réservations'!$N252&lt;&gt;"OK",0,MAX(0,MIN('Réservations'!$C252,DATE(Ouverture!$B$4,6,1))-MAX('Réservations'!$B252,DATE(Ouverture!$B$4,5,1))))</x:f>
        <x:v>0</x:v>
      </x:c>
      <x:c r="G252" s="76" t="n">
        <x:f>IF('Réservations'!$N252&lt;&gt;"OK",0,MAX(0,MIN('Réservations'!$C252,DATE(Ouverture!$B$4,7,1))-MAX('Réservations'!$B252,DATE(Ouverture!$B$4,6,1))))</x:f>
        <x:v>0</x:v>
      </x:c>
      <x:c r="H252" s="76" t="n">
        <x:f>IF('Réservations'!$N252&lt;&gt;"OK",0,MAX(0,MIN('Réservations'!$C252,DATE(Ouverture!$B$4,8,1))-MAX('Réservations'!$B252,DATE(Ouverture!$B$4,7,1))))</x:f>
        <x:v>0</x:v>
      </x:c>
      <x:c r="I252" s="76" t="n">
        <x:f>IF('Réservations'!$N252&lt;&gt;"OK",0,MAX(0,MIN('Réservations'!$C252,DATE(Ouverture!$B$4,9,1))-MAX('Réservations'!$B252,DATE(Ouverture!$B$4,8,1))))</x:f>
        <x:v>0</x:v>
      </x:c>
      <x:c r="J252" s="76" t="n">
        <x:f>IF('Réservations'!$N252&lt;&gt;"OK",0,MAX(0,MIN('Réservations'!$C252,DATE(Ouverture!$B$4,10,1))-MAX('Réservations'!$B252,DATE(Ouverture!$B$4,9,1))))</x:f>
        <x:v>0</x:v>
      </x:c>
      <x:c r="K252" s="76" t="n">
        <x:f>IF('Réservations'!$N252&lt;&gt;"OK",0,MAX(0,MIN('Réservations'!$C252,DATE(Ouverture!$B$4,11,1))-MAX('Réservations'!$B252,DATE(Ouverture!$B$4,10,1))))</x:f>
        <x:v>0</x:v>
      </x:c>
      <x:c r="L252" s="76" t="n">
        <x:f>IF('Réservations'!$N252&lt;&gt;"OK",0,MAX(0,MIN('Réservations'!$C252,DATE(Ouverture!$B$4,12,1))-MAX('Réservations'!$B252,DATE(Ouverture!$B$4,11,1))))</x:f>
        <x:v>0</x:v>
      </x:c>
      <x:c r="M252" s="76" t="n">
        <x:f>IF('Réservations'!$N252&lt;&gt;"OK",0,MAX(0,MIN('Réservations'!$C252,DATE(Ouverture!$B$4,13,1))-MAX('Réservations'!$B252,DATE(Ouverture!$B$4,12,1))))</x:f>
        <x:v>0</x:v>
      </x:c>
      <x:c r="N252" s="130" t="n">
        <x:f>IFERROR(IF('Réservations'!$N252="OK",'Réservations'!$G252/'Réservations'!$F252,0),0)</x:f>
        <x:v>0</x:v>
      </x:c>
      <x:c r="O252" s="130" t="n">
        <x:f>IFERROR(IF('Réservations'!$N252="OK",'Réservations'!$H252/'Réservations'!$F252,0),0)</x:f>
        <x:v>0</x:v>
      </x:c>
      <x:c r="P252" s="130" t="n">
        <x:f>IFERROR(IF('Réservations'!$N252="OK",'Réservations'!$I252/'Réservations'!$F252,0),0)</x:f>
        <x:v>0</x:v>
      </x:c>
      <x:c r="Q252" s="130" t="n">
        <x:f>IFERROR(IF('Réservations'!$N252="OK",'Réservations'!$J252/'Réservations'!$F252,0),0)</x:f>
        <x:v>0</x:v>
      </x:c>
      <x:c r="R252" s="130" t="n">
        <x:f>IFERROR(IF('Réservations'!$N252="OK",'Réservations'!$K252/'Réservations'!$F252,0),0)</x:f>
        <x:v>0</x:v>
      </x:c>
      <x:c r="S252" s="130" t="n">
        <x:f>IFERROR(IF('Réservations'!$N252="OK",'Réservations'!$L252/'Réservations'!$F252,0),0)</x:f>
        <x:v>0</x:v>
      </x:c>
      <x:c r="T252" s="130" t="n">
        <x:f>IFERROR(IF('Réservations'!$N252="OK",'Réservations'!$M252/'Réservations'!$F252,0),0)</x:f>
        <x:v>0</x:v>
      </x:c>
      <x:c r="U252" s="130" t="n">
        <x:f>SUM(B252:M252)</x:f>
        <x:v>0</x:v>
      </x:c>
      <x:c r="V252" s="130" t="n">
        <x:f>U252*N252</x:f>
        <x:v>0</x:v>
      </x:c>
      <x:c r="W252" s="130" t="n">
        <x:f>U252*O252</x:f>
        <x:v>0</x:v>
      </x:c>
      <x:c r="X252" s="130" t="n">
        <x:f>U252*P252</x:f>
        <x:v>0</x:v>
      </x:c>
      <x:c r="Y252" s="130" t="n">
        <x:f>U252*Q252</x:f>
        <x:v>0</x:v>
      </x:c>
      <x:c r="Z252" s="130" t="n">
        <x:f>U252*R252</x:f>
        <x:v>0</x:v>
      </x:c>
      <x:c r="AA252" s="130" t="n">
        <x:f>U252*S252</x:f>
        <x:v>0</x:v>
      </x:c>
      <x:c r="AB252" s="130" t="n">
        <x:f>U252*T252</x:f>
        <x:v>0</x:v>
      </x:c>
    </x:row>
    <x:row r="253">
      <x:c r="A253" s="24" t="str">
        <x:f>IF('Réservations'!A253="","",'Réservations'!A253)</x:f>
      </x:c>
      <x:c r="B253" s="76" t="n">
        <x:f>IF('Réservations'!$N253&lt;&gt;"OK",0,MAX(0,MIN('Réservations'!$C253,DATE(Ouverture!$B$4,2,1))-MAX('Réservations'!$B253,DATE(Ouverture!$B$4,1,1))))</x:f>
        <x:v>0</x:v>
      </x:c>
      <x:c r="C253" s="76" t="n">
        <x:f>IF('Réservations'!$N253&lt;&gt;"OK",0,MAX(0,MIN('Réservations'!$C253,DATE(Ouverture!$B$4,3,1))-MAX('Réservations'!$B253,DATE(Ouverture!$B$4,2,1))))</x:f>
        <x:v>0</x:v>
      </x:c>
      <x:c r="D253" s="76" t="n">
        <x:f>IF('Réservations'!$N253&lt;&gt;"OK",0,MAX(0,MIN('Réservations'!$C253,DATE(Ouverture!$B$4,4,1))-MAX('Réservations'!$B253,DATE(Ouverture!$B$4,3,1))))</x:f>
        <x:v>0</x:v>
      </x:c>
      <x:c r="E253" s="76" t="n">
        <x:f>IF('Réservations'!$N253&lt;&gt;"OK",0,MAX(0,MIN('Réservations'!$C253,DATE(Ouverture!$B$4,5,1))-MAX('Réservations'!$B253,DATE(Ouverture!$B$4,4,1))))</x:f>
        <x:v>0</x:v>
      </x:c>
      <x:c r="F253" s="76" t="n">
        <x:f>IF('Réservations'!$N253&lt;&gt;"OK",0,MAX(0,MIN('Réservations'!$C253,DATE(Ouverture!$B$4,6,1))-MAX('Réservations'!$B253,DATE(Ouverture!$B$4,5,1))))</x:f>
        <x:v>0</x:v>
      </x:c>
      <x:c r="G253" s="76" t="n">
        <x:f>IF('Réservations'!$N253&lt;&gt;"OK",0,MAX(0,MIN('Réservations'!$C253,DATE(Ouverture!$B$4,7,1))-MAX('Réservations'!$B253,DATE(Ouverture!$B$4,6,1))))</x:f>
        <x:v>0</x:v>
      </x:c>
      <x:c r="H253" s="76" t="n">
        <x:f>IF('Réservations'!$N253&lt;&gt;"OK",0,MAX(0,MIN('Réservations'!$C253,DATE(Ouverture!$B$4,8,1))-MAX('Réservations'!$B253,DATE(Ouverture!$B$4,7,1))))</x:f>
        <x:v>0</x:v>
      </x:c>
      <x:c r="I253" s="76" t="n">
        <x:f>IF('Réservations'!$N253&lt;&gt;"OK",0,MAX(0,MIN('Réservations'!$C253,DATE(Ouverture!$B$4,9,1))-MAX('Réservations'!$B253,DATE(Ouverture!$B$4,8,1))))</x:f>
        <x:v>0</x:v>
      </x:c>
      <x:c r="J253" s="76" t="n">
        <x:f>IF('Réservations'!$N253&lt;&gt;"OK",0,MAX(0,MIN('Réservations'!$C253,DATE(Ouverture!$B$4,10,1))-MAX('Réservations'!$B253,DATE(Ouverture!$B$4,9,1))))</x:f>
        <x:v>0</x:v>
      </x:c>
      <x:c r="K253" s="76" t="n">
        <x:f>IF('Réservations'!$N253&lt;&gt;"OK",0,MAX(0,MIN('Réservations'!$C253,DATE(Ouverture!$B$4,11,1))-MAX('Réservations'!$B253,DATE(Ouverture!$B$4,10,1))))</x:f>
        <x:v>0</x:v>
      </x:c>
      <x:c r="L253" s="76" t="n">
        <x:f>IF('Réservations'!$N253&lt;&gt;"OK",0,MAX(0,MIN('Réservations'!$C253,DATE(Ouverture!$B$4,12,1))-MAX('Réservations'!$B253,DATE(Ouverture!$B$4,11,1))))</x:f>
        <x:v>0</x:v>
      </x:c>
      <x:c r="M253" s="76" t="n">
        <x:f>IF('Réservations'!$N253&lt;&gt;"OK",0,MAX(0,MIN('Réservations'!$C253,DATE(Ouverture!$B$4,13,1))-MAX('Réservations'!$B253,DATE(Ouverture!$B$4,12,1))))</x:f>
        <x:v>0</x:v>
      </x:c>
      <x:c r="N253" s="130" t="n">
        <x:f>IFERROR(IF('Réservations'!$N253="OK",'Réservations'!$G253/'Réservations'!$F253,0),0)</x:f>
        <x:v>0</x:v>
      </x:c>
      <x:c r="O253" s="130" t="n">
        <x:f>IFERROR(IF('Réservations'!$N253="OK",'Réservations'!$H253/'Réservations'!$F253,0),0)</x:f>
        <x:v>0</x:v>
      </x:c>
      <x:c r="P253" s="130" t="n">
        <x:f>IFERROR(IF('Réservations'!$N253="OK",'Réservations'!$I253/'Réservations'!$F253,0),0)</x:f>
        <x:v>0</x:v>
      </x:c>
      <x:c r="Q253" s="130" t="n">
        <x:f>IFERROR(IF('Réservations'!$N253="OK",'Réservations'!$J253/'Réservations'!$F253,0),0)</x:f>
        <x:v>0</x:v>
      </x:c>
      <x:c r="R253" s="130" t="n">
        <x:f>IFERROR(IF('Réservations'!$N253="OK",'Réservations'!$K253/'Réservations'!$F253,0),0)</x:f>
        <x:v>0</x:v>
      </x:c>
      <x:c r="S253" s="130" t="n">
        <x:f>IFERROR(IF('Réservations'!$N253="OK",'Réservations'!$L253/'Réservations'!$F253,0),0)</x:f>
        <x:v>0</x:v>
      </x:c>
      <x:c r="T253" s="130" t="n">
        <x:f>IFERROR(IF('Réservations'!$N253="OK",'Réservations'!$M253/'Réservations'!$F253,0),0)</x:f>
        <x:v>0</x:v>
      </x:c>
      <x:c r="U253" s="130" t="n">
        <x:f>SUM(B253:M253)</x:f>
        <x:v>0</x:v>
      </x:c>
      <x:c r="V253" s="130" t="n">
        <x:f>U253*N253</x:f>
        <x:v>0</x:v>
      </x:c>
      <x:c r="W253" s="130" t="n">
        <x:f>U253*O253</x:f>
        <x:v>0</x:v>
      </x:c>
      <x:c r="X253" s="130" t="n">
        <x:f>U253*P253</x:f>
        <x:v>0</x:v>
      </x:c>
      <x:c r="Y253" s="130" t="n">
        <x:f>U253*Q253</x:f>
        <x:v>0</x:v>
      </x:c>
      <x:c r="Z253" s="130" t="n">
        <x:f>U253*R253</x:f>
        <x:v>0</x:v>
      </x:c>
      <x:c r="AA253" s="130" t="n">
        <x:f>U253*S253</x:f>
        <x:v>0</x:v>
      </x:c>
      <x:c r="AB253" s="130" t="n">
        <x:f>U253*T253</x:f>
        <x:v>0</x:v>
      </x:c>
    </x:row>
    <x:row r="254">
      <x:c r="A254" s="24" t="str">
        <x:f>IF('Réservations'!A254="","",'Réservations'!A254)</x:f>
      </x:c>
      <x:c r="B254" s="76" t="n">
        <x:f>IF('Réservations'!$N254&lt;&gt;"OK",0,MAX(0,MIN('Réservations'!$C254,DATE(Ouverture!$B$4,2,1))-MAX('Réservations'!$B254,DATE(Ouverture!$B$4,1,1))))</x:f>
        <x:v>0</x:v>
      </x:c>
      <x:c r="C254" s="76" t="n">
        <x:f>IF('Réservations'!$N254&lt;&gt;"OK",0,MAX(0,MIN('Réservations'!$C254,DATE(Ouverture!$B$4,3,1))-MAX('Réservations'!$B254,DATE(Ouverture!$B$4,2,1))))</x:f>
        <x:v>0</x:v>
      </x:c>
      <x:c r="D254" s="76" t="n">
        <x:f>IF('Réservations'!$N254&lt;&gt;"OK",0,MAX(0,MIN('Réservations'!$C254,DATE(Ouverture!$B$4,4,1))-MAX('Réservations'!$B254,DATE(Ouverture!$B$4,3,1))))</x:f>
        <x:v>0</x:v>
      </x:c>
      <x:c r="E254" s="76" t="n">
        <x:f>IF('Réservations'!$N254&lt;&gt;"OK",0,MAX(0,MIN('Réservations'!$C254,DATE(Ouverture!$B$4,5,1))-MAX('Réservations'!$B254,DATE(Ouverture!$B$4,4,1))))</x:f>
        <x:v>0</x:v>
      </x:c>
      <x:c r="F254" s="76" t="n">
        <x:f>IF('Réservations'!$N254&lt;&gt;"OK",0,MAX(0,MIN('Réservations'!$C254,DATE(Ouverture!$B$4,6,1))-MAX('Réservations'!$B254,DATE(Ouverture!$B$4,5,1))))</x:f>
        <x:v>0</x:v>
      </x:c>
      <x:c r="G254" s="76" t="n">
        <x:f>IF('Réservations'!$N254&lt;&gt;"OK",0,MAX(0,MIN('Réservations'!$C254,DATE(Ouverture!$B$4,7,1))-MAX('Réservations'!$B254,DATE(Ouverture!$B$4,6,1))))</x:f>
        <x:v>0</x:v>
      </x:c>
      <x:c r="H254" s="76" t="n">
        <x:f>IF('Réservations'!$N254&lt;&gt;"OK",0,MAX(0,MIN('Réservations'!$C254,DATE(Ouverture!$B$4,8,1))-MAX('Réservations'!$B254,DATE(Ouverture!$B$4,7,1))))</x:f>
        <x:v>0</x:v>
      </x:c>
      <x:c r="I254" s="76" t="n">
        <x:f>IF('Réservations'!$N254&lt;&gt;"OK",0,MAX(0,MIN('Réservations'!$C254,DATE(Ouverture!$B$4,9,1))-MAX('Réservations'!$B254,DATE(Ouverture!$B$4,8,1))))</x:f>
        <x:v>0</x:v>
      </x:c>
      <x:c r="J254" s="76" t="n">
        <x:f>IF('Réservations'!$N254&lt;&gt;"OK",0,MAX(0,MIN('Réservations'!$C254,DATE(Ouverture!$B$4,10,1))-MAX('Réservations'!$B254,DATE(Ouverture!$B$4,9,1))))</x:f>
        <x:v>0</x:v>
      </x:c>
      <x:c r="K254" s="76" t="n">
        <x:f>IF('Réservations'!$N254&lt;&gt;"OK",0,MAX(0,MIN('Réservations'!$C254,DATE(Ouverture!$B$4,11,1))-MAX('Réservations'!$B254,DATE(Ouverture!$B$4,10,1))))</x:f>
        <x:v>0</x:v>
      </x:c>
      <x:c r="L254" s="76" t="n">
        <x:f>IF('Réservations'!$N254&lt;&gt;"OK",0,MAX(0,MIN('Réservations'!$C254,DATE(Ouverture!$B$4,12,1))-MAX('Réservations'!$B254,DATE(Ouverture!$B$4,11,1))))</x:f>
        <x:v>0</x:v>
      </x:c>
      <x:c r="M254" s="76" t="n">
        <x:f>IF('Réservations'!$N254&lt;&gt;"OK",0,MAX(0,MIN('Réservations'!$C254,DATE(Ouverture!$B$4,13,1))-MAX('Réservations'!$B254,DATE(Ouverture!$B$4,12,1))))</x:f>
        <x:v>0</x:v>
      </x:c>
      <x:c r="N254" s="130" t="n">
        <x:f>IFERROR(IF('Réservations'!$N254="OK",'Réservations'!$G254/'Réservations'!$F254,0),0)</x:f>
        <x:v>0</x:v>
      </x:c>
      <x:c r="O254" s="130" t="n">
        <x:f>IFERROR(IF('Réservations'!$N254="OK",'Réservations'!$H254/'Réservations'!$F254,0),0)</x:f>
        <x:v>0</x:v>
      </x:c>
      <x:c r="P254" s="130" t="n">
        <x:f>IFERROR(IF('Réservations'!$N254="OK",'Réservations'!$I254/'Réservations'!$F254,0),0)</x:f>
        <x:v>0</x:v>
      </x:c>
      <x:c r="Q254" s="130" t="n">
        <x:f>IFERROR(IF('Réservations'!$N254="OK",'Réservations'!$J254/'Réservations'!$F254,0),0)</x:f>
        <x:v>0</x:v>
      </x:c>
      <x:c r="R254" s="130" t="n">
        <x:f>IFERROR(IF('Réservations'!$N254="OK",'Réservations'!$K254/'Réservations'!$F254,0),0)</x:f>
        <x:v>0</x:v>
      </x:c>
      <x:c r="S254" s="130" t="n">
        <x:f>IFERROR(IF('Réservations'!$N254="OK",'Réservations'!$L254/'Réservations'!$F254,0),0)</x:f>
        <x:v>0</x:v>
      </x:c>
      <x:c r="T254" s="130" t="n">
        <x:f>IFERROR(IF('Réservations'!$N254="OK",'Réservations'!$M254/'Réservations'!$F254,0),0)</x:f>
        <x:v>0</x:v>
      </x:c>
      <x:c r="U254" s="130" t="n">
        <x:f>SUM(B254:M254)</x:f>
        <x:v>0</x:v>
      </x:c>
      <x:c r="V254" s="130" t="n">
        <x:f>U254*N254</x:f>
        <x:v>0</x:v>
      </x:c>
      <x:c r="W254" s="130" t="n">
        <x:f>U254*O254</x:f>
        <x:v>0</x:v>
      </x:c>
      <x:c r="X254" s="130" t="n">
        <x:f>U254*P254</x:f>
        <x:v>0</x:v>
      </x:c>
      <x:c r="Y254" s="130" t="n">
        <x:f>U254*Q254</x:f>
        <x:v>0</x:v>
      </x:c>
      <x:c r="Z254" s="130" t="n">
        <x:f>U254*R254</x:f>
        <x:v>0</x:v>
      </x:c>
      <x:c r="AA254" s="130" t="n">
        <x:f>U254*S254</x:f>
        <x:v>0</x:v>
      </x:c>
      <x:c r="AB254" s="130" t="n">
        <x:f>U254*T254</x:f>
        <x:v>0</x:v>
      </x:c>
    </x:row>
    <x:row r="255">
      <x:c r="A255" s="24" t="str">
        <x:f>IF('Réservations'!A255="","",'Réservations'!A255)</x:f>
      </x:c>
      <x:c r="B255" s="76" t="n">
        <x:f>IF('Réservations'!$N255&lt;&gt;"OK",0,MAX(0,MIN('Réservations'!$C255,DATE(Ouverture!$B$4,2,1))-MAX('Réservations'!$B255,DATE(Ouverture!$B$4,1,1))))</x:f>
        <x:v>0</x:v>
      </x:c>
      <x:c r="C255" s="76" t="n">
        <x:f>IF('Réservations'!$N255&lt;&gt;"OK",0,MAX(0,MIN('Réservations'!$C255,DATE(Ouverture!$B$4,3,1))-MAX('Réservations'!$B255,DATE(Ouverture!$B$4,2,1))))</x:f>
        <x:v>0</x:v>
      </x:c>
      <x:c r="D255" s="76" t="n">
        <x:f>IF('Réservations'!$N255&lt;&gt;"OK",0,MAX(0,MIN('Réservations'!$C255,DATE(Ouverture!$B$4,4,1))-MAX('Réservations'!$B255,DATE(Ouverture!$B$4,3,1))))</x:f>
        <x:v>0</x:v>
      </x:c>
      <x:c r="E255" s="76" t="n">
        <x:f>IF('Réservations'!$N255&lt;&gt;"OK",0,MAX(0,MIN('Réservations'!$C255,DATE(Ouverture!$B$4,5,1))-MAX('Réservations'!$B255,DATE(Ouverture!$B$4,4,1))))</x:f>
        <x:v>0</x:v>
      </x:c>
      <x:c r="F255" s="76" t="n">
        <x:f>IF('Réservations'!$N255&lt;&gt;"OK",0,MAX(0,MIN('Réservations'!$C255,DATE(Ouverture!$B$4,6,1))-MAX('Réservations'!$B255,DATE(Ouverture!$B$4,5,1))))</x:f>
        <x:v>0</x:v>
      </x:c>
      <x:c r="G255" s="76" t="n">
        <x:f>IF('Réservations'!$N255&lt;&gt;"OK",0,MAX(0,MIN('Réservations'!$C255,DATE(Ouverture!$B$4,7,1))-MAX('Réservations'!$B255,DATE(Ouverture!$B$4,6,1))))</x:f>
        <x:v>0</x:v>
      </x:c>
      <x:c r="H255" s="76" t="n">
        <x:f>IF('Réservations'!$N255&lt;&gt;"OK",0,MAX(0,MIN('Réservations'!$C255,DATE(Ouverture!$B$4,8,1))-MAX('Réservations'!$B255,DATE(Ouverture!$B$4,7,1))))</x:f>
        <x:v>0</x:v>
      </x:c>
      <x:c r="I255" s="76" t="n">
        <x:f>IF('Réservations'!$N255&lt;&gt;"OK",0,MAX(0,MIN('Réservations'!$C255,DATE(Ouverture!$B$4,9,1))-MAX('Réservations'!$B255,DATE(Ouverture!$B$4,8,1))))</x:f>
        <x:v>0</x:v>
      </x:c>
      <x:c r="J255" s="76" t="n">
        <x:f>IF('Réservations'!$N255&lt;&gt;"OK",0,MAX(0,MIN('Réservations'!$C255,DATE(Ouverture!$B$4,10,1))-MAX('Réservations'!$B255,DATE(Ouverture!$B$4,9,1))))</x:f>
        <x:v>0</x:v>
      </x:c>
      <x:c r="K255" s="76" t="n">
        <x:f>IF('Réservations'!$N255&lt;&gt;"OK",0,MAX(0,MIN('Réservations'!$C255,DATE(Ouverture!$B$4,11,1))-MAX('Réservations'!$B255,DATE(Ouverture!$B$4,10,1))))</x:f>
        <x:v>0</x:v>
      </x:c>
      <x:c r="L255" s="76" t="n">
        <x:f>IF('Réservations'!$N255&lt;&gt;"OK",0,MAX(0,MIN('Réservations'!$C255,DATE(Ouverture!$B$4,12,1))-MAX('Réservations'!$B255,DATE(Ouverture!$B$4,11,1))))</x:f>
        <x:v>0</x:v>
      </x:c>
      <x:c r="M255" s="76" t="n">
        <x:f>IF('Réservations'!$N255&lt;&gt;"OK",0,MAX(0,MIN('Réservations'!$C255,DATE(Ouverture!$B$4,13,1))-MAX('Réservations'!$B255,DATE(Ouverture!$B$4,12,1))))</x:f>
        <x:v>0</x:v>
      </x:c>
      <x:c r="N255" s="130" t="n">
        <x:f>IFERROR(IF('Réservations'!$N255="OK",'Réservations'!$G255/'Réservations'!$F255,0),0)</x:f>
        <x:v>0</x:v>
      </x:c>
      <x:c r="O255" s="130" t="n">
        <x:f>IFERROR(IF('Réservations'!$N255="OK",'Réservations'!$H255/'Réservations'!$F255,0),0)</x:f>
        <x:v>0</x:v>
      </x:c>
      <x:c r="P255" s="130" t="n">
        <x:f>IFERROR(IF('Réservations'!$N255="OK",'Réservations'!$I255/'Réservations'!$F255,0),0)</x:f>
        <x:v>0</x:v>
      </x:c>
      <x:c r="Q255" s="130" t="n">
        <x:f>IFERROR(IF('Réservations'!$N255="OK",'Réservations'!$J255/'Réservations'!$F255,0),0)</x:f>
        <x:v>0</x:v>
      </x:c>
      <x:c r="R255" s="130" t="n">
        <x:f>IFERROR(IF('Réservations'!$N255="OK",'Réservations'!$K255/'Réservations'!$F255,0),0)</x:f>
        <x:v>0</x:v>
      </x:c>
      <x:c r="S255" s="130" t="n">
        <x:f>IFERROR(IF('Réservations'!$N255="OK",'Réservations'!$L255/'Réservations'!$F255,0),0)</x:f>
        <x:v>0</x:v>
      </x:c>
      <x:c r="T255" s="130" t="n">
        <x:f>IFERROR(IF('Réservations'!$N255="OK",'Réservations'!$M255/'Réservations'!$F255,0),0)</x:f>
        <x:v>0</x:v>
      </x:c>
      <x:c r="U255" s="130" t="n">
        <x:f>SUM(B255:M255)</x:f>
        <x:v>0</x:v>
      </x:c>
      <x:c r="V255" s="130" t="n">
        <x:f>U255*N255</x:f>
        <x:v>0</x:v>
      </x:c>
      <x:c r="W255" s="130" t="n">
        <x:f>U255*O255</x:f>
        <x:v>0</x:v>
      </x:c>
      <x:c r="X255" s="130" t="n">
        <x:f>U255*P255</x:f>
        <x:v>0</x:v>
      </x:c>
      <x:c r="Y255" s="130" t="n">
        <x:f>U255*Q255</x:f>
        <x:v>0</x:v>
      </x:c>
      <x:c r="Z255" s="130" t="n">
        <x:f>U255*R255</x:f>
        <x:v>0</x:v>
      </x:c>
      <x:c r="AA255" s="130" t="n">
        <x:f>U255*S255</x:f>
        <x:v>0</x:v>
      </x:c>
      <x:c r="AB255" s="130" t="n">
        <x:f>U255*T255</x:f>
        <x:v>0</x:v>
      </x:c>
    </x:row>
    <x:row r="256">
      <x:c r="A256" s="24" t="str">
        <x:f>IF('Réservations'!A256="","",'Réservations'!A256)</x:f>
      </x:c>
      <x:c r="B256" s="76" t="n">
        <x:f>IF('Réservations'!$N256&lt;&gt;"OK",0,MAX(0,MIN('Réservations'!$C256,DATE(Ouverture!$B$4,2,1))-MAX('Réservations'!$B256,DATE(Ouverture!$B$4,1,1))))</x:f>
        <x:v>0</x:v>
      </x:c>
      <x:c r="C256" s="76" t="n">
        <x:f>IF('Réservations'!$N256&lt;&gt;"OK",0,MAX(0,MIN('Réservations'!$C256,DATE(Ouverture!$B$4,3,1))-MAX('Réservations'!$B256,DATE(Ouverture!$B$4,2,1))))</x:f>
        <x:v>0</x:v>
      </x:c>
      <x:c r="D256" s="76" t="n">
        <x:f>IF('Réservations'!$N256&lt;&gt;"OK",0,MAX(0,MIN('Réservations'!$C256,DATE(Ouverture!$B$4,4,1))-MAX('Réservations'!$B256,DATE(Ouverture!$B$4,3,1))))</x:f>
        <x:v>0</x:v>
      </x:c>
      <x:c r="E256" s="76" t="n">
        <x:f>IF('Réservations'!$N256&lt;&gt;"OK",0,MAX(0,MIN('Réservations'!$C256,DATE(Ouverture!$B$4,5,1))-MAX('Réservations'!$B256,DATE(Ouverture!$B$4,4,1))))</x:f>
        <x:v>0</x:v>
      </x:c>
      <x:c r="F256" s="76" t="n">
        <x:f>IF('Réservations'!$N256&lt;&gt;"OK",0,MAX(0,MIN('Réservations'!$C256,DATE(Ouverture!$B$4,6,1))-MAX('Réservations'!$B256,DATE(Ouverture!$B$4,5,1))))</x:f>
        <x:v>0</x:v>
      </x:c>
      <x:c r="G256" s="76" t="n">
        <x:f>IF('Réservations'!$N256&lt;&gt;"OK",0,MAX(0,MIN('Réservations'!$C256,DATE(Ouverture!$B$4,7,1))-MAX('Réservations'!$B256,DATE(Ouverture!$B$4,6,1))))</x:f>
        <x:v>0</x:v>
      </x:c>
      <x:c r="H256" s="76" t="n">
        <x:f>IF('Réservations'!$N256&lt;&gt;"OK",0,MAX(0,MIN('Réservations'!$C256,DATE(Ouverture!$B$4,8,1))-MAX('Réservations'!$B256,DATE(Ouverture!$B$4,7,1))))</x:f>
        <x:v>0</x:v>
      </x:c>
      <x:c r="I256" s="76" t="n">
        <x:f>IF('Réservations'!$N256&lt;&gt;"OK",0,MAX(0,MIN('Réservations'!$C256,DATE(Ouverture!$B$4,9,1))-MAX('Réservations'!$B256,DATE(Ouverture!$B$4,8,1))))</x:f>
        <x:v>0</x:v>
      </x:c>
      <x:c r="J256" s="76" t="n">
        <x:f>IF('Réservations'!$N256&lt;&gt;"OK",0,MAX(0,MIN('Réservations'!$C256,DATE(Ouverture!$B$4,10,1))-MAX('Réservations'!$B256,DATE(Ouverture!$B$4,9,1))))</x:f>
        <x:v>0</x:v>
      </x:c>
      <x:c r="K256" s="76" t="n">
        <x:f>IF('Réservations'!$N256&lt;&gt;"OK",0,MAX(0,MIN('Réservations'!$C256,DATE(Ouverture!$B$4,11,1))-MAX('Réservations'!$B256,DATE(Ouverture!$B$4,10,1))))</x:f>
        <x:v>0</x:v>
      </x:c>
      <x:c r="L256" s="76" t="n">
        <x:f>IF('Réservations'!$N256&lt;&gt;"OK",0,MAX(0,MIN('Réservations'!$C256,DATE(Ouverture!$B$4,12,1))-MAX('Réservations'!$B256,DATE(Ouverture!$B$4,11,1))))</x:f>
        <x:v>0</x:v>
      </x:c>
      <x:c r="M256" s="76" t="n">
        <x:f>IF('Réservations'!$N256&lt;&gt;"OK",0,MAX(0,MIN('Réservations'!$C256,DATE(Ouverture!$B$4,13,1))-MAX('Réservations'!$B256,DATE(Ouverture!$B$4,12,1))))</x:f>
        <x:v>0</x:v>
      </x:c>
      <x:c r="N256" s="130" t="n">
        <x:f>IFERROR(IF('Réservations'!$N256="OK",'Réservations'!$G256/'Réservations'!$F256,0),0)</x:f>
        <x:v>0</x:v>
      </x:c>
      <x:c r="O256" s="130" t="n">
        <x:f>IFERROR(IF('Réservations'!$N256="OK",'Réservations'!$H256/'Réservations'!$F256,0),0)</x:f>
        <x:v>0</x:v>
      </x:c>
      <x:c r="P256" s="130" t="n">
        <x:f>IFERROR(IF('Réservations'!$N256="OK",'Réservations'!$I256/'Réservations'!$F256,0),0)</x:f>
        <x:v>0</x:v>
      </x:c>
      <x:c r="Q256" s="130" t="n">
        <x:f>IFERROR(IF('Réservations'!$N256="OK",'Réservations'!$J256/'Réservations'!$F256,0),0)</x:f>
        <x:v>0</x:v>
      </x:c>
      <x:c r="R256" s="130" t="n">
        <x:f>IFERROR(IF('Réservations'!$N256="OK",'Réservations'!$K256/'Réservations'!$F256,0),0)</x:f>
        <x:v>0</x:v>
      </x:c>
      <x:c r="S256" s="130" t="n">
        <x:f>IFERROR(IF('Réservations'!$N256="OK",'Réservations'!$L256/'Réservations'!$F256,0),0)</x:f>
        <x:v>0</x:v>
      </x:c>
      <x:c r="T256" s="130" t="n">
        <x:f>IFERROR(IF('Réservations'!$N256="OK",'Réservations'!$M256/'Réservations'!$F256,0),0)</x:f>
        <x:v>0</x:v>
      </x:c>
      <x:c r="U256" s="130" t="n">
        <x:f>SUM(B256:M256)</x:f>
        <x:v>0</x:v>
      </x:c>
      <x:c r="V256" s="130" t="n">
        <x:f>U256*N256</x:f>
        <x:v>0</x:v>
      </x:c>
      <x:c r="W256" s="130" t="n">
        <x:f>U256*O256</x:f>
        <x:v>0</x:v>
      </x:c>
      <x:c r="X256" s="130" t="n">
        <x:f>U256*P256</x:f>
        <x:v>0</x:v>
      </x:c>
      <x:c r="Y256" s="130" t="n">
        <x:f>U256*Q256</x:f>
        <x:v>0</x:v>
      </x:c>
      <x:c r="Z256" s="130" t="n">
        <x:f>U256*R256</x:f>
        <x:v>0</x:v>
      </x:c>
      <x:c r="AA256" s="130" t="n">
        <x:f>U256*S256</x:f>
        <x:v>0</x:v>
      </x:c>
      <x:c r="AB256" s="130" t="n">
        <x:f>U256*T256</x:f>
        <x:v>0</x:v>
      </x:c>
    </x:row>
    <x:row r="257">
      <x:c r="A257" s="24" t="str">
        <x:f>IF('Réservations'!A257="","",'Réservations'!A257)</x:f>
      </x:c>
      <x:c r="B257" s="76" t="n">
        <x:f>IF('Réservations'!$N257&lt;&gt;"OK",0,MAX(0,MIN('Réservations'!$C257,DATE(Ouverture!$B$4,2,1))-MAX('Réservations'!$B257,DATE(Ouverture!$B$4,1,1))))</x:f>
        <x:v>0</x:v>
      </x:c>
      <x:c r="C257" s="76" t="n">
        <x:f>IF('Réservations'!$N257&lt;&gt;"OK",0,MAX(0,MIN('Réservations'!$C257,DATE(Ouverture!$B$4,3,1))-MAX('Réservations'!$B257,DATE(Ouverture!$B$4,2,1))))</x:f>
        <x:v>0</x:v>
      </x:c>
      <x:c r="D257" s="76" t="n">
        <x:f>IF('Réservations'!$N257&lt;&gt;"OK",0,MAX(0,MIN('Réservations'!$C257,DATE(Ouverture!$B$4,4,1))-MAX('Réservations'!$B257,DATE(Ouverture!$B$4,3,1))))</x:f>
        <x:v>0</x:v>
      </x:c>
      <x:c r="E257" s="76" t="n">
        <x:f>IF('Réservations'!$N257&lt;&gt;"OK",0,MAX(0,MIN('Réservations'!$C257,DATE(Ouverture!$B$4,5,1))-MAX('Réservations'!$B257,DATE(Ouverture!$B$4,4,1))))</x:f>
        <x:v>0</x:v>
      </x:c>
      <x:c r="F257" s="76" t="n">
        <x:f>IF('Réservations'!$N257&lt;&gt;"OK",0,MAX(0,MIN('Réservations'!$C257,DATE(Ouverture!$B$4,6,1))-MAX('Réservations'!$B257,DATE(Ouverture!$B$4,5,1))))</x:f>
        <x:v>0</x:v>
      </x:c>
      <x:c r="G257" s="76" t="n">
        <x:f>IF('Réservations'!$N257&lt;&gt;"OK",0,MAX(0,MIN('Réservations'!$C257,DATE(Ouverture!$B$4,7,1))-MAX('Réservations'!$B257,DATE(Ouverture!$B$4,6,1))))</x:f>
        <x:v>0</x:v>
      </x:c>
      <x:c r="H257" s="76" t="n">
        <x:f>IF('Réservations'!$N257&lt;&gt;"OK",0,MAX(0,MIN('Réservations'!$C257,DATE(Ouverture!$B$4,8,1))-MAX('Réservations'!$B257,DATE(Ouverture!$B$4,7,1))))</x:f>
        <x:v>0</x:v>
      </x:c>
      <x:c r="I257" s="76" t="n">
        <x:f>IF('Réservations'!$N257&lt;&gt;"OK",0,MAX(0,MIN('Réservations'!$C257,DATE(Ouverture!$B$4,9,1))-MAX('Réservations'!$B257,DATE(Ouverture!$B$4,8,1))))</x:f>
        <x:v>0</x:v>
      </x:c>
      <x:c r="J257" s="76" t="n">
        <x:f>IF('Réservations'!$N257&lt;&gt;"OK",0,MAX(0,MIN('Réservations'!$C257,DATE(Ouverture!$B$4,10,1))-MAX('Réservations'!$B257,DATE(Ouverture!$B$4,9,1))))</x:f>
        <x:v>0</x:v>
      </x:c>
      <x:c r="K257" s="76" t="n">
        <x:f>IF('Réservations'!$N257&lt;&gt;"OK",0,MAX(0,MIN('Réservations'!$C257,DATE(Ouverture!$B$4,11,1))-MAX('Réservations'!$B257,DATE(Ouverture!$B$4,10,1))))</x:f>
        <x:v>0</x:v>
      </x:c>
      <x:c r="L257" s="76" t="n">
        <x:f>IF('Réservations'!$N257&lt;&gt;"OK",0,MAX(0,MIN('Réservations'!$C257,DATE(Ouverture!$B$4,12,1))-MAX('Réservations'!$B257,DATE(Ouverture!$B$4,11,1))))</x:f>
        <x:v>0</x:v>
      </x:c>
      <x:c r="M257" s="76" t="n">
        <x:f>IF('Réservations'!$N257&lt;&gt;"OK",0,MAX(0,MIN('Réservations'!$C257,DATE(Ouverture!$B$4,13,1))-MAX('Réservations'!$B257,DATE(Ouverture!$B$4,12,1))))</x:f>
        <x:v>0</x:v>
      </x:c>
      <x:c r="N257" s="130" t="n">
        <x:f>IFERROR(IF('Réservations'!$N257="OK",'Réservations'!$G257/'Réservations'!$F257,0),0)</x:f>
        <x:v>0</x:v>
      </x:c>
      <x:c r="O257" s="130" t="n">
        <x:f>IFERROR(IF('Réservations'!$N257="OK",'Réservations'!$H257/'Réservations'!$F257,0),0)</x:f>
        <x:v>0</x:v>
      </x:c>
      <x:c r="P257" s="130" t="n">
        <x:f>IFERROR(IF('Réservations'!$N257="OK",'Réservations'!$I257/'Réservations'!$F257,0),0)</x:f>
        <x:v>0</x:v>
      </x:c>
      <x:c r="Q257" s="130" t="n">
        <x:f>IFERROR(IF('Réservations'!$N257="OK",'Réservations'!$J257/'Réservations'!$F257,0),0)</x:f>
        <x:v>0</x:v>
      </x:c>
      <x:c r="R257" s="130" t="n">
        <x:f>IFERROR(IF('Réservations'!$N257="OK",'Réservations'!$K257/'Réservations'!$F257,0),0)</x:f>
        <x:v>0</x:v>
      </x:c>
      <x:c r="S257" s="130" t="n">
        <x:f>IFERROR(IF('Réservations'!$N257="OK",'Réservations'!$L257/'Réservations'!$F257,0),0)</x:f>
        <x:v>0</x:v>
      </x:c>
      <x:c r="T257" s="130" t="n">
        <x:f>IFERROR(IF('Réservations'!$N257="OK",'Réservations'!$M257/'Réservations'!$F257,0),0)</x:f>
        <x:v>0</x:v>
      </x:c>
      <x:c r="U257" s="130" t="n">
        <x:f>SUM(B257:M257)</x:f>
        <x:v>0</x:v>
      </x:c>
      <x:c r="V257" s="130" t="n">
        <x:f>U257*N257</x:f>
        <x:v>0</x:v>
      </x:c>
      <x:c r="W257" s="130" t="n">
        <x:f>U257*O257</x:f>
        <x:v>0</x:v>
      </x:c>
      <x:c r="X257" s="130" t="n">
        <x:f>U257*P257</x:f>
        <x:v>0</x:v>
      </x:c>
      <x:c r="Y257" s="130" t="n">
        <x:f>U257*Q257</x:f>
        <x:v>0</x:v>
      </x:c>
      <x:c r="Z257" s="130" t="n">
        <x:f>U257*R257</x:f>
        <x:v>0</x:v>
      </x:c>
      <x:c r="AA257" s="130" t="n">
        <x:f>U257*S257</x:f>
        <x:v>0</x:v>
      </x:c>
      <x:c r="AB257" s="130" t="n">
        <x:f>U257*T257</x:f>
        <x:v>0</x:v>
      </x:c>
    </x:row>
  </x:sheetData>
  <x:mergeCells>
    <x:mergeCell ref="A1:AB2"/>
    <x:mergeCell ref="A3:AB3"/>
  </x:mergeCells>
  <x:pageMargins left="0.7" right="0.7" top="0.75" bottom="0.75" header="0.3" footer="0.3"/>
</x:worksheet>
</file>